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<sst xmlns="http://schemas.openxmlformats.org/spreadsheetml/2006/main" count="157" uniqueCount="75">
  <si>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</si>
  <si>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</si>
  <si>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</si>
  <si>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</si>
  <si>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</si>
  <si>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</si>
  <si>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</si>
  <si>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</si>
  <si>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</si>
  <si>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</si>
  <si>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</si>
  <si>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</si>
  <si>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</si>
  <si>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</si>
  <si>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</si>
  <si>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</si>
  <si>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</si>
  <si>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</si>
  <si>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</si>
  <si>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</si>
  <si>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</si>
  <si>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</si>
  <si>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</si>
  <si>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</si>
  <si>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</si>
  <si>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</si>
  <si>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</si>
  <si>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</si>
  <si>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</si>
  <si>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</si>
  <si>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2a DVISIÓ MASCULINA B</t>
  </si>
  <si>
    <t>CATALÒNIA</t>
  </si>
  <si>
    <t>SPEED A</t>
  </si>
  <si>
    <t>PENEDÈS A</t>
  </si>
  <si>
    <t>SEVEN-3 B</t>
  </si>
  <si>
    <t>VALLÈS</t>
  </si>
  <si>
    <t>COMARCAL B</t>
  </si>
  <si>
    <t>FRANCISCO CARRASCO VENTURA</t>
  </si>
  <si>
    <t>AGAPITO CARRASCO VENTURA</t>
  </si>
  <si>
    <t>FERRAN PUERTA SARDÓ</t>
  </si>
  <si>
    <t>RAMON GUASCH ESPÍ</t>
  </si>
  <si>
    <t>RAFAEL CERVANTES SOLSONA</t>
  </si>
  <si>
    <t>CRISTIAN FELIPE ALBA</t>
  </si>
  <si>
    <t>XAVIER ALBERT MANAU</t>
  </si>
  <si>
    <t>SERGIO MALDONADO GUTIÉRREZ</t>
  </si>
  <si>
    <t>JOSÉ M. CORRALES BABIANO</t>
  </si>
  <si>
    <t>ALBERTO CHAPARRO DOMÍNGUEZ</t>
  </si>
  <si>
    <t>EDUARD ALBERT MANAU</t>
  </si>
  <si>
    <t>AMARO CAYUELA VICTORIA</t>
  </si>
  <si>
    <t>OLIVER CAYUELA PUNZANO</t>
  </si>
  <si>
    <t>JONATHAN GARCÍA RODRÍGUEZ</t>
  </si>
  <si>
    <t>PERE SADURNÍ ESCOFET</t>
  </si>
  <si>
    <t>EMILIANO PANADES SERRES</t>
  </si>
  <si>
    <t>MAGÍ SANTACANA HERNÁNDEZ</t>
  </si>
  <si>
    <t>CARLOS AVILÉS VICO</t>
  </si>
  <si>
    <t>FRANCISCO PERELLÓN PUJOL</t>
  </si>
  <si>
    <t>JUAN B. MONTAÑA FROILAN</t>
  </si>
  <si>
    <t>SERGI MARIN LÓPEZ</t>
  </si>
  <si>
    <t>VALENTI MAS PUIGGROS</t>
  </si>
  <si>
    <t>SERGIO LUCAS PÉRES</t>
  </si>
  <si>
    <t>JORDI OLMOS CAMPANALES</t>
  </si>
  <si>
    <t>BALBIR SINGH KAUR</t>
  </si>
  <si>
    <t>FERNANDO ARTESERO VEGA</t>
  </si>
  <si>
    <t>IÑAKI DE EURASQUIN PEDREROL</t>
  </si>
  <si>
    <t>OSCAR COLOM CANILLAS</t>
  </si>
  <si>
    <t>ALEX FERNÁNDEZ QUINTÁS</t>
  </si>
  <si>
    <t>JOAN ALBERT RIONÉ</t>
  </si>
  <si>
    <t>MIQUEL ROSAS CABEZAS</t>
  </si>
  <si>
    <t>8-gen-12</t>
  </si>
  <si>
    <t>ENRIC CAMPUZANO IBÁÑEZ</t>
  </si>
  <si>
    <t>MIQUEL A. GUIMERÀ GAVILAN</t>
  </si>
  <si>
    <t>JAVIER CRESPI ATSET</t>
  </si>
  <si>
    <t>RUBEN CRESPI UFANO</t>
  </si>
  <si>
    <t>SERGIO MARTÍNEZ MATEU</t>
  </si>
  <si>
    <t>ANTONI J. ESCABIAS CHAVES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</si>
</sst>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40839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6</v>
      </c>
      <c r="G9" s="9" t="s">
        <v>32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9</v>
      </c>
      <c r="F11" s="11"/>
      <c r="G11" s="9" t="s">
        <v>34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6</v>
      </c>
      <c r="F13" s="11"/>
      <c r="G13" s="9" t="s">
        <v>36</v>
      </c>
      <c r="I13" s="11">
        <v>4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VALLÈS</v>
      </c>
      <c r="E15" s="11">
        <v>10</v>
      </c>
      <c r="F15" s="11"/>
      <c r="G15" s="9" t="str">
        <f>G11</f>
        <v>SEVEN-3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CATALÒNIA</v>
      </c>
      <c r="E17" s="11">
        <v>5</v>
      </c>
      <c r="F17" s="11"/>
      <c r="G17" s="9" t="str">
        <f>G13</f>
        <v>COMARCAL B</v>
      </c>
      <c r="I17" s="11">
        <v>5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SPEED A</v>
      </c>
      <c r="E19" s="11">
        <v>2</v>
      </c>
      <c r="F19" s="11"/>
      <c r="G19" s="9" t="str">
        <f>C11</f>
        <v>PENEDÈS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PENEDÈS A</v>
      </c>
      <c r="E21" s="11">
        <v>4</v>
      </c>
      <c r="F21" s="11"/>
      <c r="G21" s="9" t="str">
        <f>C9</f>
        <v>CATALÒNIA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SPEED A</v>
      </c>
      <c r="E23" s="11">
        <v>5</v>
      </c>
      <c r="F23" s="11"/>
      <c r="G23" s="9" t="str">
        <f>C13</f>
        <v>VALLÈS</v>
      </c>
      <c r="I23" s="11">
        <v>5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COMARCAL B</v>
      </c>
      <c r="E25" s="11">
        <v>1</v>
      </c>
      <c r="F25" s="11"/>
      <c r="G25" s="9" t="str">
        <f>G11</f>
        <v>SEVEN-3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SPEED A</v>
      </c>
      <c r="E27" s="11">
        <v>6</v>
      </c>
      <c r="F27" s="11"/>
      <c r="G27" s="9" t="str">
        <f>G13</f>
        <v>COMARCAL B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2</v>
      </c>
      <c r="F29" s="11"/>
      <c r="G29" s="9" t="str">
        <f>C9</f>
        <v>CATALÒNIA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PENEDÈS A</v>
      </c>
      <c r="E31" s="11">
        <v>5</v>
      </c>
      <c r="G31" s="9" t="str">
        <f>C13</f>
        <v>VALLÈS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CATALÒNIA</v>
      </c>
      <c r="E33" s="11">
        <v>2</v>
      </c>
      <c r="G33" s="9" t="str">
        <f>C13</f>
        <v>VALLÈS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COMARCAL B</v>
      </c>
      <c r="E35" s="11">
        <v>5</v>
      </c>
      <c r="G35" s="9" t="str">
        <f>C11</f>
        <v>PENEDÈS A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4</v>
      </c>
      <c r="G37" s="9" t="str">
        <f>G9</f>
        <v>SPEED A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6+10+5+6+8</f>
        <v>35</v>
      </c>
      <c r="F45" s="45"/>
      <c r="G45" s="45"/>
      <c r="H45" s="42">
        <f aca="true" t="shared" si="0" ref="H45:H50">SUM(E45:G45)</f>
        <v>35</v>
      </c>
      <c r="J45" s="5"/>
      <c r="K45" s="5"/>
    </row>
    <row r="46" spans="2:11" ht="20.25">
      <c r="B46" s="30" t="s">
        <v>33</v>
      </c>
      <c r="C46" s="26"/>
      <c r="D46" s="13"/>
      <c r="E46" s="43">
        <f>9+8+4+4+5</f>
        <v>30</v>
      </c>
      <c r="F46" s="44"/>
      <c r="G46" s="44"/>
      <c r="H46" s="42">
        <f t="shared" si="0"/>
        <v>30</v>
      </c>
      <c r="J46" s="14"/>
      <c r="K46" s="14"/>
    </row>
    <row r="47" spans="2:11" ht="20.25">
      <c r="B47" s="38" t="s">
        <v>31</v>
      </c>
      <c r="C47" s="39"/>
      <c r="D47" s="15"/>
      <c r="E47" s="43">
        <f>6+5+6+8+2</f>
        <v>27</v>
      </c>
      <c r="F47" s="44"/>
      <c r="G47" s="44"/>
      <c r="H47" s="42">
        <f t="shared" si="0"/>
        <v>27</v>
      </c>
      <c r="J47" s="14"/>
      <c r="K47" s="14"/>
    </row>
    <row r="48" spans="2:11" ht="20.25">
      <c r="B48" s="38" t="s">
        <v>32</v>
      </c>
      <c r="C48" s="39"/>
      <c r="D48" s="15"/>
      <c r="E48" s="43">
        <f>4+2+5+6+6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8" t="s">
        <v>36</v>
      </c>
      <c r="C49" s="41"/>
      <c r="D49" s="53"/>
      <c r="E49" s="43">
        <f>4+5+1+4+5</f>
        <v>19</v>
      </c>
      <c r="F49" s="44"/>
      <c r="G49" s="44"/>
      <c r="H49" s="42">
        <f t="shared" si="0"/>
        <v>19</v>
      </c>
      <c r="J49" s="14"/>
      <c r="K49" s="14"/>
    </row>
    <row r="50" spans="2:11" ht="20.25">
      <c r="B50" s="38" t="s">
        <v>34</v>
      </c>
      <c r="C50" s="41"/>
      <c r="D50" s="53"/>
      <c r="E50" s="43">
        <f>1+0+9+2+4</f>
        <v>16</v>
      </c>
      <c r="F50" s="44"/>
      <c r="G50" s="44"/>
      <c r="H50" s="42">
        <f t="shared" si="0"/>
        <v>16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5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68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CATALÒNIA</v>
      </c>
      <c r="D9" s="20"/>
      <c r="E9" s="11">
        <v>5</v>
      </c>
      <c r="G9" s="9" t="str">
        <f>'Equips 1aC'!G9</f>
        <v>SPEED A</v>
      </c>
      <c r="I9" s="11">
        <v>5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PENEDÈS A</v>
      </c>
      <c r="E11" s="11">
        <v>4</v>
      </c>
      <c r="F11" s="11"/>
      <c r="G11" s="9" t="str">
        <f>'Equips 1aC'!G11</f>
        <v>SEVEN-3 B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VALLÈS</v>
      </c>
      <c r="E13" s="11">
        <v>4</v>
      </c>
      <c r="F13" s="11"/>
      <c r="G13" s="9" t="str">
        <f>'Equips 1aC'!G13</f>
        <v>COMARCAL B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VALLÈS</v>
      </c>
      <c r="E15" s="11">
        <v>7</v>
      </c>
      <c r="F15" s="11"/>
      <c r="G15" s="9" t="str">
        <f>G11</f>
        <v>SEVEN-3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CATALÒNIA</v>
      </c>
      <c r="E17" s="11">
        <v>10</v>
      </c>
      <c r="F17" s="11"/>
      <c r="G17" s="9" t="str">
        <f>G13</f>
        <v>COMARCAL B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SPEED A</v>
      </c>
      <c r="E19" s="11">
        <v>1</v>
      </c>
      <c r="F19" s="11"/>
      <c r="G19" s="9" t="str">
        <f>C11</f>
        <v>PENEDÈS A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PENEDÈS A</v>
      </c>
      <c r="E21" s="11">
        <v>7</v>
      </c>
      <c r="F21" s="11"/>
      <c r="G21" s="9" t="str">
        <f>C9</f>
        <v>CATALÒNIA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SPEED A</v>
      </c>
      <c r="E23" s="11">
        <v>3</v>
      </c>
      <c r="F23" s="11"/>
      <c r="G23" s="9" t="str">
        <f>C13</f>
        <v>VALLÈS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COMARCAL B</v>
      </c>
      <c r="E25" s="11">
        <v>1</v>
      </c>
      <c r="F25" s="11"/>
      <c r="G25" s="9" t="str">
        <f>G11</f>
        <v>SEVEN-3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SPEED A</v>
      </c>
      <c r="E27" s="11">
        <v>7</v>
      </c>
      <c r="F27" s="11"/>
      <c r="G27" s="9" t="str">
        <f>G13</f>
        <v>COMARCAL B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0</v>
      </c>
      <c r="F29" s="11"/>
      <c r="G29" s="9" t="str">
        <f>C9</f>
        <v>CATALÒNIA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PENEDÈS A</v>
      </c>
      <c r="E31" s="11">
        <v>7</v>
      </c>
      <c r="G31" s="9" t="str">
        <f>C13</f>
        <v>VALLÈS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CATALÒNIA</v>
      </c>
      <c r="E33" s="11">
        <v>5</v>
      </c>
      <c r="G33" s="9" t="str">
        <f>C13</f>
        <v>VALLÈS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COMARCAL B</v>
      </c>
      <c r="E35" s="11">
        <v>3</v>
      </c>
      <c r="G35" s="9" t="str">
        <f>C11</f>
        <v>PENEDÈS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10</v>
      </c>
      <c r="G37" s="9" t="str">
        <f>G9</f>
        <v>SPEED A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33</v>
      </c>
      <c r="C45" s="39"/>
      <c r="D45" s="15"/>
      <c r="E45" s="43">
        <f>9+8+4+4+5</f>
        <v>30</v>
      </c>
      <c r="F45" s="43">
        <f>4+9+7+7+7</f>
        <v>34</v>
      </c>
      <c r="G45" s="45"/>
      <c r="H45" s="42">
        <f aca="true" t="shared" si="0" ref="H45:H50">SUM(E45:G45)</f>
        <v>64</v>
      </c>
      <c r="J45" s="5"/>
      <c r="K45" s="5"/>
    </row>
    <row r="46" spans="2:11" ht="20.25">
      <c r="B46" s="30" t="s">
        <v>35</v>
      </c>
      <c r="C46" s="26"/>
      <c r="D46" s="13"/>
      <c r="E46" s="43">
        <f>6+10+5+6+8</f>
        <v>35</v>
      </c>
      <c r="F46" s="43">
        <f>4+7+7+3+5</f>
        <v>26</v>
      </c>
      <c r="G46" s="44"/>
      <c r="H46" s="42">
        <f t="shared" si="0"/>
        <v>61</v>
      </c>
      <c r="J46" s="14"/>
      <c r="K46" s="14"/>
    </row>
    <row r="47" spans="2:11" ht="20.25">
      <c r="B47" s="38" t="s">
        <v>31</v>
      </c>
      <c r="C47" s="39"/>
      <c r="D47" s="15"/>
      <c r="E47" s="43">
        <f>6+5+6+8+2</f>
        <v>27</v>
      </c>
      <c r="F47" s="43">
        <f>5+10+3+10+5</f>
        <v>33</v>
      </c>
      <c r="G47" s="45"/>
      <c r="H47" s="42">
        <f t="shared" si="0"/>
        <v>60</v>
      </c>
      <c r="J47" s="14"/>
      <c r="K47" s="14"/>
    </row>
    <row r="48" spans="2:11" ht="20.25">
      <c r="B48" s="38" t="s">
        <v>34</v>
      </c>
      <c r="C48" s="41"/>
      <c r="D48" s="53"/>
      <c r="E48" s="43">
        <f>1+0+9+2+4</f>
        <v>16</v>
      </c>
      <c r="F48" s="43">
        <f>6+3+9+0+10</f>
        <v>28</v>
      </c>
      <c r="G48" s="44"/>
      <c r="H48" s="42">
        <f t="shared" si="0"/>
        <v>44</v>
      </c>
      <c r="J48" s="14"/>
      <c r="K48" s="14"/>
    </row>
    <row r="49" spans="2:11" ht="20.25">
      <c r="B49" s="38" t="s">
        <v>32</v>
      </c>
      <c r="C49" s="39"/>
      <c r="D49" s="15"/>
      <c r="E49" s="43">
        <f>4+2+5+6+6</f>
        <v>23</v>
      </c>
      <c r="F49" s="43">
        <f>5+1+3+7+0</f>
        <v>16</v>
      </c>
      <c r="G49" s="44"/>
      <c r="H49" s="42">
        <f t="shared" si="0"/>
        <v>39</v>
      </c>
      <c r="J49" s="14"/>
      <c r="K49" s="14"/>
    </row>
    <row r="50" spans="2:11" ht="20.25">
      <c r="B50" s="38" t="s">
        <v>36</v>
      </c>
      <c r="C50" s="41"/>
      <c r="D50" s="53"/>
      <c r="E50" s="43">
        <f>4+5+1+4+5</f>
        <v>19</v>
      </c>
      <c r="F50" s="43">
        <f>6+0+1+3+3</f>
        <v>13</v>
      </c>
      <c r="G50" s="44"/>
      <c r="H50" s="42">
        <f t="shared" si="0"/>
        <v>32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38" sqref="E38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40979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CATALÒNIA</v>
      </c>
      <c r="D9" s="20"/>
      <c r="E9" s="11">
        <v>4</v>
      </c>
      <c r="G9" s="9" t="str">
        <f>'Equips 1aC'!G9</f>
        <v>SPEED A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PENEDÈS A</v>
      </c>
      <c r="E11" s="11">
        <v>4</v>
      </c>
      <c r="F11" s="11"/>
      <c r="G11" s="9" t="str">
        <f>'Equips 1aC'!G11</f>
        <v>SEVEN-3 B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VALLÈS</v>
      </c>
      <c r="E13" s="11">
        <v>3</v>
      </c>
      <c r="F13" s="11"/>
      <c r="G13" s="9" t="str">
        <f>'Equips 1aC'!G13</f>
        <v>COMARCAL B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VALLÈS</v>
      </c>
      <c r="E15" s="11">
        <v>10</v>
      </c>
      <c r="F15" s="11"/>
      <c r="G15" s="9" t="str">
        <f>G11</f>
        <v>SEVEN-3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CATALÒNIA</v>
      </c>
      <c r="E17" s="11">
        <v>8</v>
      </c>
      <c r="F17" s="11"/>
      <c r="G17" s="9" t="str">
        <f>G13</f>
        <v>COMARCAL B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SPEED A</v>
      </c>
      <c r="E19" s="11">
        <v>10</v>
      </c>
      <c r="F19" s="11"/>
      <c r="G19" s="9" t="str">
        <f>C11</f>
        <v>PENEDÈS A</v>
      </c>
      <c r="I19" s="11">
        <v>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PENEDÈS A</v>
      </c>
      <c r="E21" s="11">
        <v>3</v>
      </c>
      <c r="F21" s="11"/>
      <c r="G21" s="9" t="str">
        <f>C9</f>
        <v>CATALÒNIA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SPEED A</v>
      </c>
      <c r="E23" s="11">
        <v>2</v>
      </c>
      <c r="F23" s="11"/>
      <c r="G23" s="9" t="str">
        <f>C13</f>
        <v>VALLÈS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COMARCAL B</v>
      </c>
      <c r="E25" s="11">
        <v>7</v>
      </c>
      <c r="F25" s="11"/>
      <c r="G25" s="9" t="str">
        <f>G11</f>
        <v>SEVEN-3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SPEED A</v>
      </c>
      <c r="E27" s="11">
        <v>7</v>
      </c>
      <c r="F27" s="11"/>
      <c r="G27" s="9" t="str">
        <f>G13</f>
        <v>COMARCAL B</v>
      </c>
      <c r="I27" s="11">
        <v>3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1</v>
      </c>
      <c r="F29" s="11"/>
      <c r="G29" s="9" t="str">
        <f>C9</f>
        <v>CATALÒNIA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PENEDÈS A</v>
      </c>
      <c r="E31" s="11">
        <v>7</v>
      </c>
      <c r="G31" s="9" t="str">
        <f>C13</f>
        <v>VALLÈS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CATALÒNIA</v>
      </c>
      <c r="E33" s="11">
        <v>1</v>
      </c>
      <c r="G33" s="9" t="str">
        <f>C13</f>
        <v>VALLÈS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COMARCAL B</v>
      </c>
      <c r="E35" s="11">
        <v>8</v>
      </c>
      <c r="G35" s="9" t="str">
        <f>C11</f>
        <v>PENEDÈS A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0</v>
      </c>
      <c r="G37" s="9" t="str">
        <f>G9</f>
        <v>SPEED A</v>
      </c>
      <c r="I37" s="11">
        <v>10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35</v>
      </c>
      <c r="C45" s="39"/>
      <c r="D45" s="15"/>
      <c r="E45" s="43">
        <f>6+10+5+6+8</f>
        <v>35</v>
      </c>
      <c r="F45" s="43">
        <f>4+7+7+3+5</f>
        <v>26</v>
      </c>
      <c r="G45" s="43">
        <f>3+10+8+3+9</f>
        <v>33</v>
      </c>
      <c r="H45" s="42">
        <f aca="true" t="shared" si="0" ref="H45:H50">SUM(E45:G45)</f>
        <v>94</v>
      </c>
      <c r="J45" s="5"/>
      <c r="K45" s="5"/>
    </row>
    <row r="46" spans="2:11" ht="20.25">
      <c r="B46" s="30" t="s">
        <v>31</v>
      </c>
      <c r="C46" s="26"/>
      <c r="D46" s="13"/>
      <c r="E46" s="43">
        <f>6+5+6+8+2</f>
        <v>27</v>
      </c>
      <c r="F46" s="43">
        <f>5+10+3+10+5</f>
        <v>33</v>
      </c>
      <c r="G46" s="43">
        <f>4+8+7+9+1</f>
        <v>29</v>
      </c>
      <c r="H46" s="42">
        <f t="shared" si="0"/>
        <v>89</v>
      </c>
      <c r="J46" s="14"/>
      <c r="K46" s="14"/>
    </row>
    <row r="47" spans="2:11" ht="20.25">
      <c r="B47" s="38" t="s">
        <v>33</v>
      </c>
      <c r="C47" s="39"/>
      <c r="D47" s="15"/>
      <c r="E47" s="43">
        <f>9+8+4+4+5</f>
        <v>30</v>
      </c>
      <c r="F47" s="43">
        <f>4+9+7+7+7</f>
        <v>34</v>
      </c>
      <c r="G47" s="43">
        <f>4+0+3+7+2</f>
        <v>16</v>
      </c>
      <c r="H47" s="42">
        <f t="shared" si="0"/>
        <v>80</v>
      </c>
      <c r="J47" s="14"/>
      <c r="K47" s="14"/>
    </row>
    <row r="48" spans="2:11" ht="20.25">
      <c r="B48" s="38" t="s">
        <v>32</v>
      </c>
      <c r="C48" s="39"/>
      <c r="D48" s="15"/>
      <c r="E48" s="43">
        <f>4+2+5+6+6</f>
        <v>23</v>
      </c>
      <c r="F48" s="43">
        <f>5+1+3+7+0</f>
        <v>16</v>
      </c>
      <c r="G48" s="43">
        <f>6+10+2+7+10</f>
        <v>35</v>
      </c>
      <c r="H48" s="42">
        <f t="shared" si="0"/>
        <v>74</v>
      </c>
      <c r="J48" s="14"/>
      <c r="K48" s="14"/>
    </row>
    <row r="49" spans="2:11" ht="20.25">
      <c r="B49" s="38" t="s">
        <v>36</v>
      </c>
      <c r="C49" s="41"/>
      <c r="D49" s="53"/>
      <c r="E49" s="43">
        <f>4+5+1+4+5</f>
        <v>19</v>
      </c>
      <c r="F49" s="43">
        <f>6+0+1+3+3</f>
        <v>13</v>
      </c>
      <c r="G49" s="43">
        <f>7+2+7+3+8</f>
        <v>27</v>
      </c>
      <c r="H49" s="42">
        <f t="shared" si="0"/>
        <v>59</v>
      </c>
      <c r="J49" s="14"/>
      <c r="K49" s="14"/>
    </row>
    <row r="50" spans="2:11" ht="20.25">
      <c r="B50" s="38" t="s">
        <v>34</v>
      </c>
      <c r="C50" s="41"/>
      <c r="D50" s="53"/>
      <c r="E50" s="43">
        <f>1+0+9+2+4</f>
        <v>16</v>
      </c>
      <c r="F50" s="43">
        <f>6+3+9+0+10</f>
        <v>28</v>
      </c>
      <c r="G50" s="43">
        <f>6+0+3+1+0</f>
        <v>10</v>
      </c>
      <c r="H50" s="42">
        <f t="shared" si="0"/>
        <v>54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2.87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45</v>
      </c>
      <c r="C5" s="48" t="s">
        <v>74</v>
      </c>
      <c r="D5" s="48" t="s">
        <v>36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>
        <v>204</v>
      </c>
      <c r="Z5" s="48">
        <v>174</v>
      </c>
      <c r="AA5" s="48">
        <v>139</v>
      </c>
      <c r="AB5" s="48">
        <v>251</v>
      </c>
      <c r="AC5" s="48"/>
      <c r="AD5" s="48"/>
      <c r="AE5" s="48"/>
      <c r="AF5" s="48"/>
      <c r="AG5" s="48"/>
      <c r="AH5" s="48"/>
      <c r="AI5" s="49">
        <f aca="true" t="shared" si="0" ref="AI5:AI43">SUM(E5:N5)</f>
        <v>0</v>
      </c>
      <c r="AJ5" s="49">
        <f aca="true" t="shared" si="1" ref="AJ5:AJ43">SUM(O5:X5)</f>
        <v>0</v>
      </c>
      <c r="AK5" s="49">
        <f aca="true" t="shared" si="2" ref="AK5:AK43">SUM(Y5:AH5)</f>
        <v>768</v>
      </c>
      <c r="AL5" s="49">
        <f aca="true" t="shared" si="3" ref="AL5:AL43">SUM(AI5:AK5)</f>
        <v>768</v>
      </c>
      <c r="AM5" s="49">
        <f aca="true" t="shared" si="4" ref="AM5:AM43">COUNT(E5:AH5)</f>
        <v>4</v>
      </c>
      <c r="AN5" s="50">
        <f aca="true" t="shared" si="5" ref="AN5:AN43">(AL5/AM5)</f>
        <v>192</v>
      </c>
    </row>
    <row r="6" spans="1:40" ht="12.75">
      <c r="A6" s="49">
        <v>2</v>
      </c>
      <c r="B6" s="48">
        <v>1060</v>
      </c>
      <c r="C6" s="48" t="s">
        <v>58</v>
      </c>
      <c r="D6" s="48" t="s">
        <v>35</v>
      </c>
      <c r="E6" s="48">
        <v>131</v>
      </c>
      <c r="F6" s="48">
        <v>175</v>
      </c>
      <c r="G6" s="48">
        <v>161</v>
      </c>
      <c r="H6" s="48">
        <v>211</v>
      </c>
      <c r="I6" s="48">
        <v>206</v>
      </c>
      <c r="J6" s="48">
        <v>200</v>
      </c>
      <c r="K6" s="48">
        <v>207</v>
      </c>
      <c r="L6" s="48">
        <v>158</v>
      </c>
      <c r="M6" s="48">
        <v>173</v>
      </c>
      <c r="N6" s="48">
        <v>226</v>
      </c>
      <c r="O6" s="48">
        <v>186</v>
      </c>
      <c r="P6" s="48">
        <v>158</v>
      </c>
      <c r="Q6" s="48">
        <v>172</v>
      </c>
      <c r="R6" s="48">
        <v>227</v>
      </c>
      <c r="S6" s="48">
        <v>205</v>
      </c>
      <c r="T6" s="48">
        <v>160</v>
      </c>
      <c r="U6" s="48"/>
      <c r="V6" s="48"/>
      <c r="W6" s="48">
        <v>207</v>
      </c>
      <c r="X6" s="48">
        <v>192</v>
      </c>
      <c r="Y6" s="48">
        <v>166</v>
      </c>
      <c r="Z6" s="48">
        <v>193</v>
      </c>
      <c r="AA6" s="48">
        <v>192</v>
      </c>
      <c r="AB6" s="48">
        <v>182</v>
      </c>
      <c r="AC6" s="48">
        <v>200</v>
      </c>
      <c r="AD6" s="48">
        <v>187</v>
      </c>
      <c r="AE6" s="48"/>
      <c r="AF6" s="48"/>
      <c r="AG6" s="48">
        <v>221</v>
      </c>
      <c r="AH6" s="48">
        <v>198</v>
      </c>
      <c r="AI6" s="49">
        <f t="shared" si="0"/>
        <v>1848</v>
      </c>
      <c r="AJ6" s="49">
        <f t="shared" si="1"/>
        <v>1507</v>
      </c>
      <c r="AK6" s="49">
        <f t="shared" si="2"/>
        <v>1539</v>
      </c>
      <c r="AL6" s="49">
        <f t="shared" si="3"/>
        <v>4894</v>
      </c>
      <c r="AM6" s="49">
        <f t="shared" si="4"/>
        <v>26</v>
      </c>
      <c r="AN6" s="50">
        <f t="shared" si="5"/>
        <v>188.23076923076923</v>
      </c>
    </row>
    <row r="7" spans="1:40" ht="12.75">
      <c r="A7" s="49">
        <v>3</v>
      </c>
      <c r="B7" s="48">
        <v>926</v>
      </c>
      <c r="C7" s="48" t="s">
        <v>61</v>
      </c>
      <c r="D7" s="48" t="s">
        <v>35</v>
      </c>
      <c r="E7" s="48"/>
      <c r="F7" s="48"/>
      <c r="G7" s="48">
        <v>210</v>
      </c>
      <c r="H7" s="48">
        <v>221</v>
      </c>
      <c r="I7" s="48">
        <v>189</v>
      </c>
      <c r="J7" s="48">
        <v>216</v>
      </c>
      <c r="K7" s="48">
        <v>204</v>
      </c>
      <c r="L7" s="48">
        <v>121</v>
      </c>
      <c r="M7" s="48">
        <v>189</v>
      </c>
      <c r="N7" s="48">
        <v>202</v>
      </c>
      <c r="O7" s="48"/>
      <c r="P7" s="48"/>
      <c r="Q7" s="48">
        <v>223</v>
      </c>
      <c r="R7" s="48">
        <v>146</v>
      </c>
      <c r="S7" s="48">
        <v>200</v>
      </c>
      <c r="T7" s="48">
        <v>140</v>
      </c>
      <c r="U7" s="48">
        <v>207</v>
      </c>
      <c r="V7" s="48">
        <v>219</v>
      </c>
      <c r="W7" s="48">
        <v>191</v>
      </c>
      <c r="X7" s="48">
        <v>172</v>
      </c>
      <c r="Y7" s="48"/>
      <c r="Z7" s="48"/>
      <c r="AA7" s="48">
        <v>182</v>
      </c>
      <c r="AB7" s="48">
        <v>186</v>
      </c>
      <c r="AC7" s="48">
        <v>178</v>
      </c>
      <c r="AD7" s="48">
        <v>183</v>
      </c>
      <c r="AE7" s="48">
        <v>182</v>
      </c>
      <c r="AF7" s="48">
        <v>166</v>
      </c>
      <c r="AG7" s="48">
        <v>176</v>
      </c>
      <c r="AH7" s="48">
        <v>174</v>
      </c>
      <c r="AI7" s="49">
        <f t="shared" si="0"/>
        <v>1552</v>
      </c>
      <c r="AJ7" s="49">
        <f t="shared" si="1"/>
        <v>1498</v>
      </c>
      <c r="AK7" s="49">
        <f t="shared" si="2"/>
        <v>1427</v>
      </c>
      <c r="AL7" s="49">
        <f t="shared" si="3"/>
        <v>4477</v>
      </c>
      <c r="AM7" s="49">
        <f t="shared" si="4"/>
        <v>24</v>
      </c>
      <c r="AN7" s="50">
        <f t="shared" si="5"/>
        <v>186.54166666666666</v>
      </c>
    </row>
    <row r="8" spans="1:40" ht="12.75">
      <c r="A8" s="49">
        <v>4</v>
      </c>
      <c r="B8" s="48">
        <v>2074</v>
      </c>
      <c r="C8" s="48" t="s">
        <v>42</v>
      </c>
      <c r="D8" s="48" t="s">
        <v>31</v>
      </c>
      <c r="E8" s="48"/>
      <c r="F8" s="48"/>
      <c r="G8" s="48"/>
      <c r="H8" s="48"/>
      <c r="I8" s="48">
        <v>175</v>
      </c>
      <c r="J8" s="48">
        <v>254</v>
      </c>
      <c r="K8" s="48">
        <v>181</v>
      </c>
      <c r="L8" s="48">
        <v>182</v>
      </c>
      <c r="M8" s="48">
        <v>148</v>
      </c>
      <c r="N8" s="48">
        <v>173</v>
      </c>
      <c r="O8" s="48"/>
      <c r="P8" s="48"/>
      <c r="Q8" s="48"/>
      <c r="R8" s="48"/>
      <c r="S8" s="48"/>
      <c r="T8" s="48"/>
      <c r="U8" s="48">
        <v>185</v>
      </c>
      <c r="V8" s="48">
        <v>189</v>
      </c>
      <c r="W8" s="48">
        <v>154</v>
      </c>
      <c r="X8" s="48">
        <v>182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1113</v>
      </c>
      <c r="AJ8" s="49">
        <f t="shared" si="1"/>
        <v>710</v>
      </c>
      <c r="AK8" s="49">
        <f t="shared" si="2"/>
        <v>0</v>
      </c>
      <c r="AL8" s="49">
        <f t="shared" si="3"/>
        <v>1823</v>
      </c>
      <c r="AM8" s="49">
        <f t="shared" si="4"/>
        <v>10</v>
      </c>
      <c r="AN8" s="50">
        <f t="shared" si="5"/>
        <v>182.3</v>
      </c>
    </row>
    <row r="9" spans="1:40" ht="12.75">
      <c r="A9" s="49">
        <v>5</v>
      </c>
      <c r="B9" s="48">
        <v>937</v>
      </c>
      <c r="C9" s="48" t="s">
        <v>59</v>
      </c>
      <c r="D9" s="48" t="s">
        <v>35</v>
      </c>
      <c r="E9" s="48">
        <v>160</v>
      </c>
      <c r="F9" s="48">
        <v>145</v>
      </c>
      <c r="G9" s="48">
        <v>217</v>
      </c>
      <c r="H9" s="48">
        <v>279</v>
      </c>
      <c r="I9" s="48">
        <v>203</v>
      </c>
      <c r="J9" s="48">
        <v>172</v>
      </c>
      <c r="K9" s="48">
        <v>214</v>
      </c>
      <c r="L9" s="48">
        <v>154</v>
      </c>
      <c r="M9" s="48"/>
      <c r="N9" s="48"/>
      <c r="O9" s="48">
        <v>153</v>
      </c>
      <c r="P9" s="48">
        <v>193</v>
      </c>
      <c r="Q9" s="48">
        <v>193</v>
      </c>
      <c r="R9" s="48">
        <v>188</v>
      </c>
      <c r="S9" s="48">
        <v>191</v>
      </c>
      <c r="T9" s="48">
        <v>211</v>
      </c>
      <c r="U9" s="48">
        <v>159</v>
      </c>
      <c r="V9" s="48">
        <v>187</v>
      </c>
      <c r="W9" s="48"/>
      <c r="X9" s="48"/>
      <c r="Y9" s="48">
        <v>107</v>
      </c>
      <c r="Z9" s="48">
        <v>147</v>
      </c>
      <c r="AA9" s="48">
        <v>152</v>
      </c>
      <c r="AB9" s="48">
        <v>213</v>
      </c>
      <c r="AC9" s="48">
        <v>183</v>
      </c>
      <c r="AD9" s="48">
        <v>193</v>
      </c>
      <c r="AE9" s="48">
        <v>190</v>
      </c>
      <c r="AF9" s="48">
        <v>171</v>
      </c>
      <c r="AG9" s="48"/>
      <c r="AH9" s="48"/>
      <c r="AI9" s="49">
        <f t="shared" si="0"/>
        <v>1544</v>
      </c>
      <c r="AJ9" s="49">
        <f t="shared" si="1"/>
        <v>1475</v>
      </c>
      <c r="AK9" s="49">
        <f t="shared" si="2"/>
        <v>1356</v>
      </c>
      <c r="AL9" s="49">
        <f t="shared" si="3"/>
        <v>4375</v>
      </c>
      <c r="AM9" s="49">
        <f t="shared" si="4"/>
        <v>24</v>
      </c>
      <c r="AN9" s="50">
        <f t="shared" si="5"/>
        <v>182.29166666666666</v>
      </c>
    </row>
    <row r="10" spans="1:40" ht="12.75">
      <c r="A10" s="49">
        <v>6</v>
      </c>
      <c r="B10" s="48">
        <v>597</v>
      </c>
      <c r="C10" s="48" t="s">
        <v>52</v>
      </c>
      <c r="D10" s="48" t="s">
        <v>34</v>
      </c>
      <c r="E10" s="48">
        <v>202</v>
      </c>
      <c r="F10" s="48">
        <v>162</v>
      </c>
      <c r="G10" s="48">
        <v>215</v>
      </c>
      <c r="H10" s="48">
        <v>181</v>
      </c>
      <c r="I10" s="48">
        <v>208</v>
      </c>
      <c r="J10" s="48">
        <v>225</v>
      </c>
      <c r="K10" s="48">
        <v>236</v>
      </c>
      <c r="L10" s="48">
        <v>168</v>
      </c>
      <c r="M10" s="48">
        <v>158</v>
      </c>
      <c r="N10" s="48">
        <v>192</v>
      </c>
      <c r="O10" s="48">
        <v>213</v>
      </c>
      <c r="P10" s="48">
        <v>167</v>
      </c>
      <c r="Q10" s="48">
        <v>203</v>
      </c>
      <c r="R10" s="48">
        <v>190</v>
      </c>
      <c r="S10" s="48">
        <v>183</v>
      </c>
      <c r="T10" s="48">
        <v>155</v>
      </c>
      <c r="U10" s="48"/>
      <c r="V10" s="48"/>
      <c r="W10" s="48">
        <v>192</v>
      </c>
      <c r="X10" s="48">
        <v>203</v>
      </c>
      <c r="Y10" s="48">
        <v>160</v>
      </c>
      <c r="Z10" s="48">
        <v>142</v>
      </c>
      <c r="AA10" s="48">
        <v>153</v>
      </c>
      <c r="AB10" s="48">
        <v>196</v>
      </c>
      <c r="AC10" s="48">
        <v>148</v>
      </c>
      <c r="AD10" s="48">
        <v>140</v>
      </c>
      <c r="AE10" s="48"/>
      <c r="AF10" s="48"/>
      <c r="AG10" s="48">
        <v>143</v>
      </c>
      <c r="AH10" s="48">
        <v>192</v>
      </c>
      <c r="AI10" s="49">
        <f t="shared" si="0"/>
        <v>1947</v>
      </c>
      <c r="AJ10" s="49">
        <f t="shared" si="1"/>
        <v>1506</v>
      </c>
      <c r="AK10" s="49">
        <f t="shared" si="2"/>
        <v>1274</v>
      </c>
      <c r="AL10" s="49">
        <f t="shared" si="3"/>
        <v>4727</v>
      </c>
      <c r="AM10" s="49">
        <f t="shared" si="4"/>
        <v>26</v>
      </c>
      <c r="AN10" s="50">
        <f t="shared" si="5"/>
        <v>181.80769230769232</v>
      </c>
    </row>
    <row r="11" spans="1:40" ht="12.75">
      <c r="A11" s="49">
        <v>7</v>
      </c>
      <c r="B11" s="48">
        <v>453</v>
      </c>
      <c r="C11" s="48" t="s">
        <v>70</v>
      </c>
      <c r="D11" s="48" t="s">
        <v>33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>
        <v>179</v>
      </c>
      <c r="R11" s="48">
        <v>187</v>
      </c>
      <c r="S11" s="48">
        <v>232</v>
      </c>
      <c r="T11" s="48">
        <v>222</v>
      </c>
      <c r="U11" s="48">
        <v>215</v>
      </c>
      <c r="V11" s="48">
        <v>182</v>
      </c>
      <c r="W11" s="48">
        <v>167</v>
      </c>
      <c r="X11" s="48">
        <v>183</v>
      </c>
      <c r="Y11" s="48">
        <v>194</v>
      </c>
      <c r="Z11" s="48">
        <v>164</v>
      </c>
      <c r="AA11" s="48">
        <v>152</v>
      </c>
      <c r="AB11" s="48">
        <v>175</v>
      </c>
      <c r="AC11" s="48">
        <v>278</v>
      </c>
      <c r="AD11" s="48">
        <v>119</v>
      </c>
      <c r="AE11" s="48">
        <v>171</v>
      </c>
      <c r="AF11" s="48">
        <v>151</v>
      </c>
      <c r="AG11" s="48">
        <v>153</v>
      </c>
      <c r="AH11" s="48">
        <v>142</v>
      </c>
      <c r="AI11" s="49">
        <f t="shared" si="0"/>
        <v>0</v>
      </c>
      <c r="AJ11" s="49">
        <f t="shared" si="1"/>
        <v>1567</v>
      </c>
      <c r="AK11" s="49">
        <f t="shared" si="2"/>
        <v>1699</v>
      </c>
      <c r="AL11" s="49">
        <f t="shared" si="3"/>
        <v>3266</v>
      </c>
      <c r="AM11" s="49">
        <f t="shared" si="4"/>
        <v>18</v>
      </c>
      <c r="AN11" s="50">
        <f t="shared" si="5"/>
        <v>181.44444444444446</v>
      </c>
    </row>
    <row r="12" spans="1:40" ht="12.75">
      <c r="A12" s="49">
        <v>8</v>
      </c>
      <c r="B12" s="48">
        <v>2711</v>
      </c>
      <c r="C12" s="48" t="s">
        <v>51</v>
      </c>
      <c r="D12" s="48" t="s">
        <v>33</v>
      </c>
      <c r="E12" s="48">
        <v>188</v>
      </c>
      <c r="F12" s="48">
        <v>234</v>
      </c>
      <c r="G12" s="48">
        <v>244</v>
      </c>
      <c r="H12" s="48">
        <v>190</v>
      </c>
      <c r="I12" s="48">
        <v>161</v>
      </c>
      <c r="J12" s="48">
        <v>176</v>
      </c>
      <c r="K12" s="48">
        <v>143</v>
      </c>
      <c r="L12" s="48">
        <v>160</v>
      </c>
      <c r="M12" s="48">
        <v>178</v>
      </c>
      <c r="N12" s="48">
        <v>238</v>
      </c>
      <c r="O12" s="48">
        <v>158</v>
      </c>
      <c r="P12" s="48">
        <v>221</v>
      </c>
      <c r="Q12" s="48">
        <v>173</v>
      </c>
      <c r="R12" s="48">
        <v>179</v>
      </c>
      <c r="S12" s="48">
        <v>174</v>
      </c>
      <c r="T12" s="48"/>
      <c r="U12" s="48">
        <v>196</v>
      </c>
      <c r="V12" s="48">
        <v>210</v>
      </c>
      <c r="W12" s="48">
        <v>169</v>
      </c>
      <c r="X12" s="48">
        <v>176</v>
      </c>
      <c r="Y12" s="48">
        <v>185</v>
      </c>
      <c r="Z12" s="48">
        <v>147</v>
      </c>
      <c r="AA12" s="48">
        <v>151</v>
      </c>
      <c r="AB12" s="48">
        <v>127</v>
      </c>
      <c r="AC12" s="48">
        <v>163</v>
      </c>
      <c r="AD12" s="48">
        <v>129</v>
      </c>
      <c r="AE12" s="48">
        <v>180</v>
      </c>
      <c r="AF12" s="48">
        <v>201</v>
      </c>
      <c r="AG12" s="48">
        <v>197</v>
      </c>
      <c r="AH12" s="48">
        <v>180</v>
      </c>
      <c r="AI12" s="49">
        <f t="shared" si="0"/>
        <v>1912</v>
      </c>
      <c r="AJ12" s="49">
        <f t="shared" si="1"/>
        <v>1656</v>
      </c>
      <c r="AK12" s="49">
        <f t="shared" si="2"/>
        <v>1660</v>
      </c>
      <c r="AL12" s="49">
        <f t="shared" si="3"/>
        <v>5228</v>
      </c>
      <c r="AM12" s="49">
        <f t="shared" si="4"/>
        <v>29</v>
      </c>
      <c r="AN12" s="50">
        <f t="shared" si="5"/>
        <v>180.27586206896552</v>
      </c>
    </row>
    <row r="13" spans="1:40" ht="12.75">
      <c r="A13" s="49">
        <v>9</v>
      </c>
      <c r="B13" s="48">
        <v>3149</v>
      </c>
      <c r="C13" s="48" t="s">
        <v>47</v>
      </c>
      <c r="D13" s="48" t="s">
        <v>32</v>
      </c>
      <c r="E13" s="48"/>
      <c r="F13" s="48"/>
      <c r="G13" s="48"/>
      <c r="H13" s="48"/>
      <c r="I13" s="48">
        <v>171</v>
      </c>
      <c r="J13" s="48">
        <v>193</v>
      </c>
      <c r="K13" s="48">
        <v>166</v>
      </c>
      <c r="L13" s="48">
        <v>150</v>
      </c>
      <c r="M13" s="48">
        <v>166</v>
      </c>
      <c r="N13" s="48">
        <v>199</v>
      </c>
      <c r="O13" s="48"/>
      <c r="P13" s="48"/>
      <c r="Q13" s="48"/>
      <c r="R13" s="48"/>
      <c r="S13" s="48">
        <v>181</v>
      </c>
      <c r="T13" s="48">
        <v>178</v>
      </c>
      <c r="U13" s="48">
        <v>182</v>
      </c>
      <c r="V13" s="48">
        <v>182</v>
      </c>
      <c r="W13" s="48">
        <v>138</v>
      </c>
      <c r="X13" s="48">
        <v>171</v>
      </c>
      <c r="Y13" s="48">
        <v>173</v>
      </c>
      <c r="Z13" s="48">
        <v>169</v>
      </c>
      <c r="AA13" s="48">
        <v>188</v>
      </c>
      <c r="AB13" s="48">
        <v>216</v>
      </c>
      <c r="AC13" s="48">
        <v>167</v>
      </c>
      <c r="AD13" s="48">
        <v>189</v>
      </c>
      <c r="AE13" s="48">
        <v>202</v>
      </c>
      <c r="AF13" s="48">
        <v>194</v>
      </c>
      <c r="AG13" s="48">
        <v>178</v>
      </c>
      <c r="AH13" s="48">
        <v>169</v>
      </c>
      <c r="AI13" s="49">
        <f t="shared" si="0"/>
        <v>1045</v>
      </c>
      <c r="AJ13" s="49">
        <f t="shared" si="1"/>
        <v>1032</v>
      </c>
      <c r="AK13" s="49">
        <f t="shared" si="2"/>
        <v>1845</v>
      </c>
      <c r="AL13" s="49">
        <f t="shared" si="3"/>
        <v>3922</v>
      </c>
      <c r="AM13" s="49">
        <f t="shared" si="4"/>
        <v>22</v>
      </c>
      <c r="AN13" s="50">
        <f t="shared" si="5"/>
        <v>178.27272727272728</v>
      </c>
    </row>
    <row r="14" spans="1:40" ht="12.75">
      <c r="A14" s="49">
        <v>10</v>
      </c>
      <c r="B14" s="48">
        <v>1242</v>
      </c>
      <c r="C14" s="48" t="s">
        <v>72</v>
      </c>
      <c r="D14" s="51" t="s">
        <v>34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>
        <v>187</v>
      </c>
      <c r="P14" s="48">
        <v>140</v>
      </c>
      <c r="Q14" s="48"/>
      <c r="R14" s="48"/>
      <c r="S14" s="48">
        <v>183</v>
      </c>
      <c r="T14" s="48">
        <v>211</v>
      </c>
      <c r="U14" s="48">
        <v>181</v>
      </c>
      <c r="V14" s="48">
        <v>171</v>
      </c>
      <c r="W14" s="48">
        <v>207</v>
      </c>
      <c r="X14" s="48">
        <v>215</v>
      </c>
      <c r="Y14" s="48">
        <v>236</v>
      </c>
      <c r="Z14" s="48">
        <v>154</v>
      </c>
      <c r="AA14" s="48">
        <v>143</v>
      </c>
      <c r="AB14" s="48">
        <v>145</v>
      </c>
      <c r="AC14" s="48"/>
      <c r="AD14" s="48"/>
      <c r="AE14" s="48">
        <v>190</v>
      </c>
      <c r="AF14" s="48">
        <v>161</v>
      </c>
      <c r="AG14" s="48">
        <v>139</v>
      </c>
      <c r="AH14" s="48">
        <v>146</v>
      </c>
      <c r="AI14" s="49">
        <f t="shared" si="0"/>
        <v>0</v>
      </c>
      <c r="AJ14" s="49">
        <f t="shared" si="1"/>
        <v>1495</v>
      </c>
      <c r="AK14" s="49">
        <f t="shared" si="2"/>
        <v>1314</v>
      </c>
      <c r="AL14" s="49">
        <f t="shared" si="3"/>
        <v>2809</v>
      </c>
      <c r="AM14" s="49">
        <f t="shared" si="4"/>
        <v>16</v>
      </c>
      <c r="AN14" s="50">
        <f t="shared" si="5"/>
        <v>175.5625</v>
      </c>
    </row>
    <row r="15" spans="1:40" ht="12.75">
      <c r="A15" s="49">
        <v>11</v>
      </c>
      <c r="B15" s="48">
        <v>1722</v>
      </c>
      <c r="C15" s="48" t="s">
        <v>66</v>
      </c>
      <c r="D15" s="48" t="s">
        <v>36</v>
      </c>
      <c r="E15" s="48"/>
      <c r="F15" s="48"/>
      <c r="G15" s="48">
        <v>165</v>
      </c>
      <c r="H15" s="48">
        <v>167</v>
      </c>
      <c r="I15" s="48">
        <v>181</v>
      </c>
      <c r="J15" s="48">
        <v>148</v>
      </c>
      <c r="K15" s="48">
        <v>172</v>
      </c>
      <c r="L15" s="48">
        <v>158</v>
      </c>
      <c r="M15" s="48">
        <v>177</v>
      </c>
      <c r="N15" s="48">
        <v>178</v>
      </c>
      <c r="O15" s="48">
        <v>155</v>
      </c>
      <c r="P15" s="48">
        <v>222</v>
      </c>
      <c r="Q15" s="48">
        <v>201</v>
      </c>
      <c r="R15" s="48">
        <v>180</v>
      </c>
      <c r="S15" s="48"/>
      <c r="T15" s="48"/>
      <c r="U15" s="48">
        <v>137</v>
      </c>
      <c r="V15" s="48">
        <v>175</v>
      </c>
      <c r="W15" s="48">
        <v>173</v>
      </c>
      <c r="X15" s="48">
        <v>188</v>
      </c>
      <c r="Y15" s="48">
        <v>159</v>
      </c>
      <c r="Z15" s="48">
        <v>213</v>
      </c>
      <c r="AA15" s="48">
        <v>193</v>
      </c>
      <c r="AB15" s="48">
        <v>199</v>
      </c>
      <c r="AC15" s="48">
        <v>128</v>
      </c>
      <c r="AD15" s="48">
        <v>187</v>
      </c>
      <c r="AE15" s="48">
        <v>146</v>
      </c>
      <c r="AF15" s="48">
        <v>175</v>
      </c>
      <c r="AG15" s="48">
        <v>217</v>
      </c>
      <c r="AH15" s="48">
        <v>191</v>
      </c>
      <c r="AI15" s="49">
        <f t="shared" si="0"/>
        <v>1346</v>
      </c>
      <c r="AJ15" s="49">
        <f t="shared" si="1"/>
        <v>1431</v>
      </c>
      <c r="AK15" s="49">
        <f t="shared" si="2"/>
        <v>1808</v>
      </c>
      <c r="AL15" s="49">
        <f t="shared" si="3"/>
        <v>4585</v>
      </c>
      <c r="AM15" s="49">
        <f t="shared" si="4"/>
        <v>26</v>
      </c>
      <c r="AN15" s="50">
        <f t="shared" si="5"/>
        <v>176.34615384615384</v>
      </c>
    </row>
    <row r="16" spans="1:40" ht="12.75">
      <c r="A16" s="49">
        <v>12</v>
      </c>
      <c r="B16" s="48">
        <v>845</v>
      </c>
      <c r="C16" s="48" t="s">
        <v>43</v>
      </c>
      <c r="D16" s="48" t="s">
        <v>32</v>
      </c>
      <c r="E16" s="48">
        <v>168</v>
      </c>
      <c r="F16" s="48">
        <v>198</v>
      </c>
      <c r="G16" s="48">
        <v>217</v>
      </c>
      <c r="H16" s="48">
        <v>140</v>
      </c>
      <c r="I16" s="48">
        <v>184</v>
      </c>
      <c r="J16" s="48">
        <v>192</v>
      </c>
      <c r="K16" s="48">
        <v>199</v>
      </c>
      <c r="L16" s="48">
        <v>201</v>
      </c>
      <c r="M16" s="48">
        <v>191</v>
      </c>
      <c r="N16" s="48">
        <v>180</v>
      </c>
      <c r="O16" s="48">
        <v>190</v>
      </c>
      <c r="P16" s="48">
        <v>174</v>
      </c>
      <c r="Q16" s="48">
        <v>171</v>
      </c>
      <c r="R16" s="48">
        <v>157</v>
      </c>
      <c r="S16" s="48">
        <v>168</v>
      </c>
      <c r="T16" s="48">
        <v>158</v>
      </c>
      <c r="U16" s="48">
        <v>172</v>
      </c>
      <c r="V16" s="48">
        <v>167</v>
      </c>
      <c r="W16" s="48">
        <v>165</v>
      </c>
      <c r="X16" s="48">
        <v>163</v>
      </c>
      <c r="Y16" s="48">
        <v>182</v>
      </c>
      <c r="Z16" s="48">
        <v>147</v>
      </c>
      <c r="AA16" s="48">
        <v>164</v>
      </c>
      <c r="AB16" s="48">
        <v>183</v>
      </c>
      <c r="AC16" s="48">
        <v>158</v>
      </c>
      <c r="AD16" s="48"/>
      <c r="AE16" s="48"/>
      <c r="AF16" s="48"/>
      <c r="AG16" s="48"/>
      <c r="AH16" s="48">
        <v>191</v>
      </c>
      <c r="AI16" s="49">
        <f t="shared" si="0"/>
        <v>1870</v>
      </c>
      <c r="AJ16" s="49">
        <f t="shared" si="1"/>
        <v>1685</v>
      </c>
      <c r="AK16" s="49">
        <f t="shared" si="2"/>
        <v>1025</v>
      </c>
      <c r="AL16" s="49">
        <f t="shared" si="3"/>
        <v>4580</v>
      </c>
      <c r="AM16" s="49">
        <f t="shared" si="4"/>
        <v>26</v>
      </c>
      <c r="AN16" s="50">
        <f t="shared" si="5"/>
        <v>176.15384615384616</v>
      </c>
    </row>
    <row r="17" spans="1:40" ht="12.75">
      <c r="A17" s="49">
        <v>13</v>
      </c>
      <c r="B17" s="48">
        <v>1218</v>
      </c>
      <c r="C17" s="48" t="s">
        <v>39</v>
      </c>
      <c r="D17" s="48" t="s">
        <v>31</v>
      </c>
      <c r="E17" s="48">
        <v>192</v>
      </c>
      <c r="F17" s="48">
        <v>167</v>
      </c>
      <c r="G17" s="48">
        <v>161</v>
      </c>
      <c r="H17" s="48">
        <v>159</v>
      </c>
      <c r="I17" s="48">
        <v>186</v>
      </c>
      <c r="J17" s="48">
        <v>176</v>
      </c>
      <c r="K17" s="48"/>
      <c r="L17" s="48"/>
      <c r="M17" s="48"/>
      <c r="N17" s="48"/>
      <c r="O17" s="48"/>
      <c r="P17" s="48"/>
      <c r="Q17" s="48"/>
      <c r="R17" s="48"/>
      <c r="S17" s="48">
        <v>174</v>
      </c>
      <c r="T17" s="48">
        <v>222</v>
      </c>
      <c r="U17" s="48">
        <v>186</v>
      </c>
      <c r="V17" s="48">
        <v>184</v>
      </c>
      <c r="W17" s="48">
        <v>182</v>
      </c>
      <c r="X17" s="48">
        <v>174</v>
      </c>
      <c r="Y17" s="48">
        <v>185</v>
      </c>
      <c r="Z17" s="48">
        <v>178</v>
      </c>
      <c r="AA17" s="48"/>
      <c r="AB17" s="48"/>
      <c r="AC17" s="48">
        <v>197</v>
      </c>
      <c r="AD17" s="48">
        <v>172</v>
      </c>
      <c r="AE17" s="48">
        <v>167</v>
      </c>
      <c r="AF17" s="48">
        <v>131</v>
      </c>
      <c r="AG17" s="48">
        <v>183</v>
      </c>
      <c r="AH17" s="48">
        <v>127</v>
      </c>
      <c r="AI17" s="49">
        <f t="shared" si="0"/>
        <v>1041</v>
      </c>
      <c r="AJ17" s="49">
        <f t="shared" si="1"/>
        <v>1122</v>
      </c>
      <c r="AK17" s="49">
        <f t="shared" si="2"/>
        <v>1340</v>
      </c>
      <c r="AL17" s="49">
        <f t="shared" si="3"/>
        <v>3503</v>
      </c>
      <c r="AM17" s="49">
        <f t="shared" si="4"/>
        <v>20</v>
      </c>
      <c r="AN17" s="50">
        <f t="shared" si="5"/>
        <v>175.15</v>
      </c>
    </row>
    <row r="18" spans="1:40" ht="12.75">
      <c r="A18" s="49">
        <v>14</v>
      </c>
      <c r="B18" s="48">
        <v>1452</v>
      </c>
      <c r="C18" s="51" t="s">
        <v>50</v>
      </c>
      <c r="D18" s="48" t="s">
        <v>33</v>
      </c>
      <c r="E18" s="51">
        <v>154</v>
      </c>
      <c r="F18" s="51">
        <v>150</v>
      </c>
      <c r="G18" s="51">
        <v>219</v>
      </c>
      <c r="H18" s="51">
        <v>155</v>
      </c>
      <c r="I18" s="51">
        <v>214</v>
      </c>
      <c r="J18" s="51">
        <v>162</v>
      </c>
      <c r="K18" s="51">
        <v>170</v>
      </c>
      <c r="L18" s="51">
        <v>147</v>
      </c>
      <c r="M18" s="51">
        <v>141</v>
      </c>
      <c r="N18" s="51">
        <v>163</v>
      </c>
      <c r="O18" s="51">
        <v>193</v>
      </c>
      <c r="P18" s="51">
        <v>201</v>
      </c>
      <c r="Q18" s="51">
        <v>188</v>
      </c>
      <c r="R18" s="51">
        <v>138</v>
      </c>
      <c r="S18" s="51">
        <v>206</v>
      </c>
      <c r="T18" s="51">
        <v>209</v>
      </c>
      <c r="U18" s="51">
        <v>182</v>
      </c>
      <c r="V18" s="51">
        <v>182</v>
      </c>
      <c r="W18" s="51">
        <v>169</v>
      </c>
      <c r="X18" s="51">
        <v>216</v>
      </c>
      <c r="Y18" s="51">
        <v>149</v>
      </c>
      <c r="Z18" s="51">
        <v>154</v>
      </c>
      <c r="AA18" s="51">
        <v>190</v>
      </c>
      <c r="AB18" s="51">
        <v>147</v>
      </c>
      <c r="AC18" s="51"/>
      <c r="AD18" s="51"/>
      <c r="AE18" s="51">
        <v>177</v>
      </c>
      <c r="AF18" s="51">
        <v>158</v>
      </c>
      <c r="AG18" s="51"/>
      <c r="AH18" s="51"/>
      <c r="AI18" s="49">
        <f t="shared" si="0"/>
        <v>1675</v>
      </c>
      <c r="AJ18" s="49">
        <f t="shared" si="1"/>
        <v>1884</v>
      </c>
      <c r="AK18" s="49">
        <f t="shared" si="2"/>
        <v>975</v>
      </c>
      <c r="AL18" s="49">
        <f t="shared" si="3"/>
        <v>4534</v>
      </c>
      <c r="AM18" s="49">
        <f t="shared" si="4"/>
        <v>26</v>
      </c>
      <c r="AN18" s="50">
        <f t="shared" si="5"/>
        <v>174.3846153846154</v>
      </c>
    </row>
    <row r="19" spans="1:40" ht="12.75">
      <c r="A19" s="49">
        <v>15</v>
      </c>
      <c r="B19" s="48">
        <v>1220</v>
      </c>
      <c r="C19" s="48" t="s">
        <v>37</v>
      </c>
      <c r="D19" s="48" t="s">
        <v>31</v>
      </c>
      <c r="E19" s="48">
        <v>142</v>
      </c>
      <c r="F19" s="48">
        <v>181</v>
      </c>
      <c r="G19" s="48">
        <v>144</v>
      </c>
      <c r="H19" s="48"/>
      <c r="I19" s="48"/>
      <c r="J19" s="48"/>
      <c r="K19" s="48">
        <v>203</v>
      </c>
      <c r="L19" s="48">
        <v>159</v>
      </c>
      <c r="M19" s="48">
        <v>189</v>
      </c>
      <c r="N19" s="48">
        <v>179</v>
      </c>
      <c r="O19" s="48">
        <v>189</v>
      </c>
      <c r="P19" s="48">
        <v>204</v>
      </c>
      <c r="Q19" s="48">
        <v>192</v>
      </c>
      <c r="R19" s="48">
        <v>167</v>
      </c>
      <c r="S19" s="48">
        <v>191</v>
      </c>
      <c r="T19" s="48">
        <v>182</v>
      </c>
      <c r="U19" s="48">
        <v>163</v>
      </c>
      <c r="V19" s="48">
        <v>197</v>
      </c>
      <c r="W19" s="48">
        <v>187</v>
      </c>
      <c r="X19" s="48">
        <v>172</v>
      </c>
      <c r="Y19" s="48">
        <v>190</v>
      </c>
      <c r="Z19" s="48">
        <v>121</v>
      </c>
      <c r="AA19" s="48">
        <v>162</v>
      </c>
      <c r="AB19" s="48">
        <v>165</v>
      </c>
      <c r="AC19" s="48"/>
      <c r="AD19" s="48"/>
      <c r="AE19" s="48">
        <v>192</v>
      </c>
      <c r="AF19" s="48">
        <v>159</v>
      </c>
      <c r="AG19" s="48">
        <v>179</v>
      </c>
      <c r="AH19" s="48">
        <v>148</v>
      </c>
      <c r="AI19" s="49">
        <f t="shared" si="0"/>
        <v>1197</v>
      </c>
      <c r="AJ19" s="49">
        <f t="shared" si="1"/>
        <v>1844</v>
      </c>
      <c r="AK19" s="49">
        <f t="shared" si="2"/>
        <v>1316</v>
      </c>
      <c r="AL19" s="49">
        <f t="shared" si="3"/>
        <v>4357</v>
      </c>
      <c r="AM19" s="49">
        <f t="shared" si="4"/>
        <v>25</v>
      </c>
      <c r="AN19" s="50">
        <f t="shared" si="5"/>
        <v>174.28</v>
      </c>
    </row>
    <row r="20" spans="1:40" ht="12.75">
      <c r="A20" s="49">
        <v>16</v>
      </c>
      <c r="B20" s="48">
        <v>1243</v>
      </c>
      <c r="C20" s="48" t="s">
        <v>71</v>
      </c>
      <c r="D20" s="51" t="s">
        <v>34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192</v>
      </c>
      <c r="P20" s="48">
        <v>180</v>
      </c>
      <c r="Q20" s="48">
        <v>192</v>
      </c>
      <c r="R20" s="48">
        <v>197</v>
      </c>
      <c r="S20" s="48">
        <v>171</v>
      </c>
      <c r="T20" s="48">
        <v>156</v>
      </c>
      <c r="U20" s="48">
        <v>185</v>
      </c>
      <c r="V20" s="48">
        <v>170</v>
      </c>
      <c r="W20" s="48">
        <v>150</v>
      </c>
      <c r="X20" s="48">
        <v>193</v>
      </c>
      <c r="Y20" s="48">
        <v>192</v>
      </c>
      <c r="Z20" s="48">
        <v>197</v>
      </c>
      <c r="AA20" s="48">
        <v>140</v>
      </c>
      <c r="AB20" s="48">
        <v>179</v>
      </c>
      <c r="AC20" s="48">
        <v>164</v>
      </c>
      <c r="AD20" s="48">
        <v>234</v>
      </c>
      <c r="AE20" s="48">
        <v>122</v>
      </c>
      <c r="AF20" s="48">
        <v>155</v>
      </c>
      <c r="AG20" s="48"/>
      <c r="AH20" s="48"/>
      <c r="AI20" s="49">
        <f t="shared" si="0"/>
        <v>0</v>
      </c>
      <c r="AJ20" s="49">
        <f t="shared" si="1"/>
        <v>1786</v>
      </c>
      <c r="AK20" s="49">
        <f t="shared" si="2"/>
        <v>1383</v>
      </c>
      <c r="AL20" s="49">
        <f t="shared" si="3"/>
        <v>3169</v>
      </c>
      <c r="AM20" s="49">
        <f t="shared" si="4"/>
        <v>18</v>
      </c>
      <c r="AN20" s="50">
        <f t="shared" si="5"/>
        <v>176.05555555555554</v>
      </c>
    </row>
    <row r="21" spans="1:40" ht="12.75">
      <c r="A21" s="49">
        <v>17</v>
      </c>
      <c r="B21" s="48">
        <v>839</v>
      </c>
      <c r="C21" s="48" t="s">
        <v>45</v>
      </c>
      <c r="D21" s="48" t="s">
        <v>32</v>
      </c>
      <c r="E21" s="48">
        <v>168</v>
      </c>
      <c r="F21" s="48">
        <v>193</v>
      </c>
      <c r="G21" s="48">
        <v>173</v>
      </c>
      <c r="H21" s="48">
        <v>203</v>
      </c>
      <c r="I21" s="48">
        <v>196</v>
      </c>
      <c r="J21" s="48">
        <v>158</v>
      </c>
      <c r="K21" s="48">
        <v>225</v>
      </c>
      <c r="L21" s="48">
        <v>191</v>
      </c>
      <c r="M21" s="48">
        <v>136</v>
      </c>
      <c r="N21" s="48">
        <v>193</v>
      </c>
      <c r="O21" s="48">
        <v>101</v>
      </c>
      <c r="P21" s="48">
        <v>184</v>
      </c>
      <c r="Q21" s="48">
        <v>175</v>
      </c>
      <c r="R21" s="48">
        <v>190</v>
      </c>
      <c r="S21" s="48">
        <v>133</v>
      </c>
      <c r="T21" s="48">
        <v>200</v>
      </c>
      <c r="U21" s="48">
        <v>146</v>
      </c>
      <c r="V21" s="48">
        <v>191</v>
      </c>
      <c r="W21" s="48">
        <v>170</v>
      </c>
      <c r="X21" s="48">
        <v>152</v>
      </c>
      <c r="Y21" s="48">
        <v>147</v>
      </c>
      <c r="Z21" s="48">
        <v>178</v>
      </c>
      <c r="AA21" s="48">
        <v>180</v>
      </c>
      <c r="AB21" s="48">
        <v>128</v>
      </c>
      <c r="AC21" s="48"/>
      <c r="AD21" s="48"/>
      <c r="AE21" s="48"/>
      <c r="AF21" s="48">
        <v>173</v>
      </c>
      <c r="AG21" s="48">
        <v>180</v>
      </c>
      <c r="AH21" s="48">
        <v>200</v>
      </c>
      <c r="AI21" s="49">
        <f t="shared" si="0"/>
        <v>1836</v>
      </c>
      <c r="AJ21" s="49">
        <f t="shared" si="1"/>
        <v>1642</v>
      </c>
      <c r="AK21" s="49">
        <f t="shared" si="2"/>
        <v>1186</v>
      </c>
      <c r="AL21" s="49">
        <f t="shared" si="3"/>
        <v>4664</v>
      </c>
      <c r="AM21" s="49">
        <f t="shared" si="4"/>
        <v>27</v>
      </c>
      <c r="AN21" s="50">
        <f t="shared" si="5"/>
        <v>172.74074074074073</v>
      </c>
    </row>
    <row r="22" spans="1:40" ht="12.75">
      <c r="A22" s="49">
        <v>18</v>
      </c>
      <c r="B22" s="48">
        <v>1147</v>
      </c>
      <c r="C22" s="48" t="s">
        <v>40</v>
      </c>
      <c r="D22" s="48" t="s">
        <v>31</v>
      </c>
      <c r="E22" s="48">
        <v>181</v>
      </c>
      <c r="F22" s="48">
        <v>168</v>
      </c>
      <c r="G22" s="48">
        <v>161</v>
      </c>
      <c r="H22" s="48">
        <v>135</v>
      </c>
      <c r="I22" s="48"/>
      <c r="J22" s="48"/>
      <c r="K22" s="48">
        <v>193</v>
      </c>
      <c r="L22" s="48">
        <v>161</v>
      </c>
      <c r="M22" s="48">
        <v>224</v>
      </c>
      <c r="N22" s="48">
        <v>154</v>
      </c>
      <c r="O22" s="48">
        <v>138</v>
      </c>
      <c r="P22" s="48">
        <v>171</v>
      </c>
      <c r="Q22" s="48">
        <v>169</v>
      </c>
      <c r="R22" s="48">
        <v>181</v>
      </c>
      <c r="S22" s="48"/>
      <c r="T22" s="48"/>
      <c r="U22" s="48"/>
      <c r="V22" s="48"/>
      <c r="W22" s="48"/>
      <c r="X22" s="48"/>
      <c r="Y22" s="48">
        <v>179</v>
      </c>
      <c r="Z22" s="48">
        <v>171</v>
      </c>
      <c r="AA22" s="48">
        <v>180</v>
      </c>
      <c r="AB22" s="48">
        <v>191</v>
      </c>
      <c r="AC22" s="48">
        <v>186</v>
      </c>
      <c r="AD22" s="48">
        <v>155</v>
      </c>
      <c r="AE22" s="48">
        <v>156</v>
      </c>
      <c r="AF22" s="48">
        <v>190</v>
      </c>
      <c r="AG22" s="48"/>
      <c r="AH22" s="48"/>
      <c r="AI22" s="49">
        <f t="shared" si="0"/>
        <v>1377</v>
      </c>
      <c r="AJ22" s="49">
        <f t="shared" si="1"/>
        <v>659</v>
      </c>
      <c r="AK22" s="49">
        <f t="shared" si="2"/>
        <v>1408</v>
      </c>
      <c r="AL22" s="49">
        <f t="shared" si="3"/>
        <v>3444</v>
      </c>
      <c r="AM22" s="49">
        <f t="shared" si="4"/>
        <v>20</v>
      </c>
      <c r="AN22" s="50">
        <f t="shared" si="5"/>
        <v>172.2</v>
      </c>
    </row>
    <row r="23" spans="1:40" ht="12.75">
      <c r="A23" s="49">
        <v>19</v>
      </c>
      <c r="B23" s="48">
        <v>1221</v>
      </c>
      <c r="C23" s="48" t="s">
        <v>38</v>
      </c>
      <c r="D23" s="48" t="s">
        <v>31</v>
      </c>
      <c r="E23" s="48">
        <v>158</v>
      </c>
      <c r="F23" s="48">
        <v>191</v>
      </c>
      <c r="G23" s="48">
        <v>159</v>
      </c>
      <c r="H23" s="48">
        <v>215</v>
      </c>
      <c r="I23" s="48">
        <v>177</v>
      </c>
      <c r="J23" s="48">
        <v>193</v>
      </c>
      <c r="K23" s="48">
        <v>145</v>
      </c>
      <c r="L23" s="48">
        <v>159</v>
      </c>
      <c r="M23" s="48">
        <v>165</v>
      </c>
      <c r="N23" s="48">
        <v>149</v>
      </c>
      <c r="O23" s="48">
        <v>171</v>
      </c>
      <c r="P23" s="48">
        <v>191</v>
      </c>
      <c r="Q23" s="48">
        <v>201</v>
      </c>
      <c r="R23" s="48">
        <v>163</v>
      </c>
      <c r="S23" s="48">
        <v>191</v>
      </c>
      <c r="T23" s="48">
        <v>155</v>
      </c>
      <c r="U23" s="48">
        <v>204</v>
      </c>
      <c r="V23" s="48">
        <v>182</v>
      </c>
      <c r="W23" s="48">
        <v>174</v>
      </c>
      <c r="X23" s="48">
        <v>175</v>
      </c>
      <c r="Y23" s="48">
        <v>186</v>
      </c>
      <c r="Z23" s="48">
        <v>150</v>
      </c>
      <c r="AA23" s="48">
        <v>147</v>
      </c>
      <c r="AB23" s="48">
        <v>192</v>
      </c>
      <c r="AC23" s="48">
        <v>178</v>
      </c>
      <c r="AD23" s="48">
        <v>173</v>
      </c>
      <c r="AE23" s="48">
        <v>166</v>
      </c>
      <c r="AF23" s="48">
        <v>163</v>
      </c>
      <c r="AG23" s="48">
        <v>120</v>
      </c>
      <c r="AH23" s="48">
        <v>159</v>
      </c>
      <c r="AI23" s="49">
        <f t="shared" si="0"/>
        <v>1711</v>
      </c>
      <c r="AJ23" s="49">
        <f t="shared" si="1"/>
        <v>1807</v>
      </c>
      <c r="AK23" s="49">
        <f t="shared" si="2"/>
        <v>1634</v>
      </c>
      <c r="AL23" s="49">
        <f t="shared" si="3"/>
        <v>5152</v>
      </c>
      <c r="AM23" s="49">
        <f t="shared" si="4"/>
        <v>30</v>
      </c>
      <c r="AN23" s="50">
        <f t="shared" si="5"/>
        <v>171.73333333333332</v>
      </c>
    </row>
    <row r="24" spans="1:40" ht="12.75">
      <c r="A24" s="49">
        <v>20</v>
      </c>
      <c r="B24" s="48">
        <v>2573</v>
      </c>
      <c r="C24" s="48" t="s">
        <v>44</v>
      </c>
      <c r="D24" s="48" t="s">
        <v>32</v>
      </c>
      <c r="E24" s="48">
        <v>175</v>
      </c>
      <c r="F24" s="48">
        <v>136</v>
      </c>
      <c r="G24" s="48">
        <v>207</v>
      </c>
      <c r="H24" s="48">
        <v>147</v>
      </c>
      <c r="I24" s="48">
        <v>144</v>
      </c>
      <c r="J24" s="48">
        <v>215</v>
      </c>
      <c r="K24" s="48">
        <v>147</v>
      </c>
      <c r="L24" s="48">
        <v>194</v>
      </c>
      <c r="M24" s="48">
        <v>186</v>
      </c>
      <c r="N24" s="48">
        <v>146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>
        <v>177</v>
      </c>
      <c r="Z24" s="48">
        <v>201</v>
      </c>
      <c r="AA24" s="48">
        <v>175</v>
      </c>
      <c r="AB24" s="48">
        <v>162</v>
      </c>
      <c r="AC24" s="48">
        <v>193</v>
      </c>
      <c r="AD24" s="48">
        <v>172</v>
      </c>
      <c r="AE24" s="48">
        <v>197</v>
      </c>
      <c r="AF24" s="48">
        <v>150</v>
      </c>
      <c r="AG24" s="48">
        <v>128</v>
      </c>
      <c r="AH24" s="48">
        <v>176</v>
      </c>
      <c r="AI24" s="49">
        <f t="shared" si="0"/>
        <v>1697</v>
      </c>
      <c r="AJ24" s="49">
        <f t="shared" si="1"/>
        <v>0</v>
      </c>
      <c r="AK24" s="49">
        <f t="shared" si="2"/>
        <v>1731</v>
      </c>
      <c r="AL24" s="49">
        <f t="shared" si="3"/>
        <v>3428</v>
      </c>
      <c r="AM24" s="49">
        <f t="shared" si="4"/>
        <v>20</v>
      </c>
      <c r="AN24" s="50">
        <f t="shared" si="5"/>
        <v>171.4</v>
      </c>
    </row>
    <row r="25" spans="1:40" ht="12.75">
      <c r="A25" s="49">
        <v>21</v>
      </c>
      <c r="B25" s="48">
        <v>1841</v>
      </c>
      <c r="C25" s="48" t="s">
        <v>63</v>
      </c>
      <c r="D25" s="48" t="s">
        <v>36</v>
      </c>
      <c r="E25" s="48">
        <v>196</v>
      </c>
      <c r="F25" s="48">
        <v>180</v>
      </c>
      <c r="G25" s="48">
        <v>130</v>
      </c>
      <c r="H25" s="48">
        <v>146</v>
      </c>
      <c r="I25" s="48"/>
      <c r="J25" s="48"/>
      <c r="K25" s="48">
        <v>165</v>
      </c>
      <c r="L25" s="48">
        <v>255</v>
      </c>
      <c r="M25" s="48">
        <v>191</v>
      </c>
      <c r="N25" s="48">
        <v>161</v>
      </c>
      <c r="O25" s="48">
        <v>131</v>
      </c>
      <c r="P25" s="48">
        <v>171</v>
      </c>
      <c r="Q25" s="48">
        <v>158</v>
      </c>
      <c r="R25" s="48">
        <v>138</v>
      </c>
      <c r="S25" s="48">
        <v>173</v>
      </c>
      <c r="T25" s="48">
        <v>194</v>
      </c>
      <c r="U25" s="48">
        <v>170</v>
      </c>
      <c r="V25" s="48">
        <v>166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1424</v>
      </c>
      <c r="AJ25" s="49">
        <f t="shared" si="1"/>
        <v>1301</v>
      </c>
      <c r="AK25" s="49">
        <f t="shared" si="2"/>
        <v>0</v>
      </c>
      <c r="AL25" s="49">
        <f t="shared" si="3"/>
        <v>2725</v>
      </c>
      <c r="AM25" s="49">
        <f t="shared" si="4"/>
        <v>16</v>
      </c>
      <c r="AN25" s="50">
        <f t="shared" si="5"/>
        <v>170.3125</v>
      </c>
    </row>
    <row r="26" spans="1:40" ht="12.75">
      <c r="A26" s="49">
        <v>22</v>
      </c>
      <c r="B26" s="48">
        <v>2409</v>
      </c>
      <c r="C26" s="48" t="s">
        <v>49</v>
      </c>
      <c r="D26" s="48" t="s">
        <v>33</v>
      </c>
      <c r="E26" s="48">
        <v>165</v>
      </c>
      <c r="F26" s="48">
        <v>203</v>
      </c>
      <c r="G26" s="48">
        <v>172</v>
      </c>
      <c r="H26" s="48">
        <v>159</v>
      </c>
      <c r="I26" s="48">
        <v>186</v>
      </c>
      <c r="J26" s="48">
        <v>126</v>
      </c>
      <c r="K26" s="48">
        <v>156</v>
      </c>
      <c r="L26" s="48">
        <v>181</v>
      </c>
      <c r="M26" s="48">
        <v>190</v>
      </c>
      <c r="N26" s="48">
        <v>196</v>
      </c>
      <c r="O26" s="48">
        <v>151</v>
      </c>
      <c r="P26" s="48">
        <v>188</v>
      </c>
      <c r="Q26" s="48">
        <v>189</v>
      </c>
      <c r="R26" s="48">
        <v>189</v>
      </c>
      <c r="S26" s="48">
        <v>224</v>
      </c>
      <c r="T26" s="48">
        <v>130</v>
      </c>
      <c r="U26" s="48">
        <v>194</v>
      </c>
      <c r="V26" s="48">
        <v>152</v>
      </c>
      <c r="W26" s="48"/>
      <c r="X26" s="48"/>
      <c r="Y26" s="48">
        <v>162</v>
      </c>
      <c r="Z26" s="48">
        <v>133</v>
      </c>
      <c r="AA26" s="48">
        <v>154</v>
      </c>
      <c r="AB26" s="48">
        <v>145</v>
      </c>
      <c r="AC26" s="48">
        <v>166</v>
      </c>
      <c r="AD26" s="48">
        <v>176</v>
      </c>
      <c r="AE26" s="48">
        <v>179</v>
      </c>
      <c r="AF26" s="48">
        <v>139</v>
      </c>
      <c r="AG26" s="48">
        <v>157</v>
      </c>
      <c r="AH26" s="48">
        <v>158</v>
      </c>
      <c r="AI26" s="49">
        <f t="shared" si="0"/>
        <v>1734</v>
      </c>
      <c r="AJ26" s="49">
        <f t="shared" si="1"/>
        <v>1417</v>
      </c>
      <c r="AK26" s="49">
        <f t="shared" si="2"/>
        <v>1569</v>
      </c>
      <c r="AL26" s="49">
        <f t="shared" si="3"/>
        <v>4720</v>
      </c>
      <c r="AM26" s="49">
        <f t="shared" si="4"/>
        <v>28</v>
      </c>
      <c r="AN26" s="50">
        <f t="shared" si="5"/>
        <v>168.57142857142858</v>
      </c>
    </row>
    <row r="27" spans="1:40" ht="12.75">
      <c r="A27" s="49">
        <v>23</v>
      </c>
      <c r="B27" s="48">
        <v>811</v>
      </c>
      <c r="C27" s="48" t="s">
        <v>67</v>
      </c>
      <c r="D27" s="48" t="s">
        <v>36</v>
      </c>
      <c r="E27" s="48">
        <v>172</v>
      </c>
      <c r="F27" s="48">
        <v>164</v>
      </c>
      <c r="G27" s="48"/>
      <c r="H27" s="48"/>
      <c r="I27" s="48">
        <v>180</v>
      </c>
      <c r="J27" s="48">
        <v>202</v>
      </c>
      <c r="K27" s="48">
        <v>119</v>
      </c>
      <c r="L27" s="48">
        <v>152</v>
      </c>
      <c r="M27" s="48"/>
      <c r="N27" s="48"/>
      <c r="O27" s="48">
        <v>144</v>
      </c>
      <c r="P27" s="48">
        <v>201</v>
      </c>
      <c r="Q27" s="48"/>
      <c r="R27" s="48"/>
      <c r="S27" s="48">
        <v>179</v>
      </c>
      <c r="T27" s="48">
        <v>157</v>
      </c>
      <c r="U27" s="48">
        <v>130</v>
      </c>
      <c r="V27" s="48">
        <v>175</v>
      </c>
      <c r="W27" s="48">
        <v>191</v>
      </c>
      <c r="X27" s="48">
        <v>174</v>
      </c>
      <c r="Y27" s="48">
        <v>187</v>
      </c>
      <c r="Z27" s="48">
        <v>157</v>
      </c>
      <c r="AA27" s="48">
        <v>147</v>
      </c>
      <c r="AB27" s="48">
        <v>169</v>
      </c>
      <c r="AC27" s="48">
        <v>142</v>
      </c>
      <c r="AD27" s="48">
        <v>181</v>
      </c>
      <c r="AE27" s="48">
        <v>194</v>
      </c>
      <c r="AF27" s="48">
        <v>173</v>
      </c>
      <c r="AG27" s="48">
        <v>171</v>
      </c>
      <c r="AH27" s="48">
        <v>179</v>
      </c>
      <c r="AI27" s="49">
        <f t="shared" si="0"/>
        <v>989</v>
      </c>
      <c r="AJ27" s="49">
        <f t="shared" si="1"/>
        <v>1351</v>
      </c>
      <c r="AK27" s="49">
        <f t="shared" si="2"/>
        <v>1700</v>
      </c>
      <c r="AL27" s="49">
        <f t="shared" si="3"/>
        <v>4040</v>
      </c>
      <c r="AM27" s="49">
        <f t="shared" si="4"/>
        <v>24</v>
      </c>
      <c r="AN27" s="50">
        <f t="shared" si="5"/>
        <v>168.33333333333334</v>
      </c>
    </row>
    <row r="28" spans="1:40" ht="12.75">
      <c r="A28" s="49">
        <v>24</v>
      </c>
      <c r="B28" s="48">
        <v>838</v>
      </c>
      <c r="C28" s="48" t="s">
        <v>69</v>
      </c>
      <c r="D28" s="48" t="s">
        <v>32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219</v>
      </c>
      <c r="P28" s="48">
        <v>168</v>
      </c>
      <c r="Q28" s="48">
        <v>158</v>
      </c>
      <c r="R28" s="48">
        <v>171</v>
      </c>
      <c r="S28" s="48">
        <v>165</v>
      </c>
      <c r="T28" s="48">
        <v>167</v>
      </c>
      <c r="U28" s="48">
        <v>177</v>
      </c>
      <c r="V28" s="48">
        <v>133</v>
      </c>
      <c r="W28" s="48"/>
      <c r="X28" s="48"/>
      <c r="Y28" s="48"/>
      <c r="Z28" s="48"/>
      <c r="AA28" s="48"/>
      <c r="AB28" s="48"/>
      <c r="AC28" s="48">
        <v>175</v>
      </c>
      <c r="AD28" s="48">
        <v>152</v>
      </c>
      <c r="AE28" s="48">
        <v>136</v>
      </c>
      <c r="AF28" s="48"/>
      <c r="AG28" s="48"/>
      <c r="AH28" s="48"/>
      <c r="AI28" s="49">
        <f t="shared" si="0"/>
        <v>0</v>
      </c>
      <c r="AJ28" s="49">
        <f t="shared" si="1"/>
        <v>1358</v>
      </c>
      <c r="AK28" s="49">
        <f t="shared" si="2"/>
        <v>463</v>
      </c>
      <c r="AL28" s="49">
        <f t="shared" si="3"/>
        <v>1821</v>
      </c>
      <c r="AM28" s="49">
        <f t="shared" si="4"/>
        <v>11</v>
      </c>
      <c r="AN28" s="50">
        <f t="shared" si="5"/>
        <v>165.54545454545453</v>
      </c>
    </row>
    <row r="29" spans="1:40" ht="12.75">
      <c r="A29" s="49">
        <v>25</v>
      </c>
      <c r="B29" s="48">
        <v>1057</v>
      </c>
      <c r="C29" s="48" t="s">
        <v>57</v>
      </c>
      <c r="D29" s="48" t="s">
        <v>35</v>
      </c>
      <c r="E29" s="48">
        <v>177</v>
      </c>
      <c r="F29" s="48">
        <v>168</v>
      </c>
      <c r="G29" s="48">
        <v>165</v>
      </c>
      <c r="H29" s="48">
        <v>173</v>
      </c>
      <c r="I29" s="48"/>
      <c r="J29" s="48"/>
      <c r="K29" s="48">
        <v>177</v>
      </c>
      <c r="L29" s="48">
        <v>162</v>
      </c>
      <c r="M29" s="48">
        <v>191</v>
      </c>
      <c r="N29" s="48">
        <v>226</v>
      </c>
      <c r="O29" s="48">
        <v>174</v>
      </c>
      <c r="P29" s="48">
        <v>150</v>
      </c>
      <c r="Q29" s="48">
        <v>159</v>
      </c>
      <c r="R29" s="48">
        <v>142</v>
      </c>
      <c r="S29" s="48"/>
      <c r="T29" s="48"/>
      <c r="U29" s="48">
        <v>169</v>
      </c>
      <c r="V29" s="48">
        <v>206</v>
      </c>
      <c r="W29" s="48">
        <v>137</v>
      </c>
      <c r="X29" s="48">
        <v>161</v>
      </c>
      <c r="Y29" s="48">
        <v>135</v>
      </c>
      <c r="Z29" s="48">
        <v>165</v>
      </c>
      <c r="AA29" s="48"/>
      <c r="AB29" s="48"/>
      <c r="AC29" s="48">
        <v>191</v>
      </c>
      <c r="AD29" s="48">
        <v>128</v>
      </c>
      <c r="AE29" s="48">
        <v>107</v>
      </c>
      <c r="AF29" s="48">
        <v>157</v>
      </c>
      <c r="AG29" s="48">
        <v>178</v>
      </c>
      <c r="AH29" s="48">
        <v>168</v>
      </c>
      <c r="AI29" s="49">
        <f t="shared" si="0"/>
        <v>1439</v>
      </c>
      <c r="AJ29" s="49">
        <f t="shared" si="1"/>
        <v>1298</v>
      </c>
      <c r="AK29" s="49">
        <f t="shared" si="2"/>
        <v>1229</v>
      </c>
      <c r="AL29" s="49">
        <f t="shared" si="3"/>
        <v>3966</v>
      </c>
      <c r="AM29" s="49">
        <f t="shared" si="4"/>
        <v>24</v>
      </c>
      <c r="AN29" s="50">
        <f t="shared" si="5"/>
        <v>165.25</v>
      </c>
    </row>
    <row r="30" spans="1:40" ht="12.75">
      <c r="A30" s="49">
        <v>26</v>
      </c>
      <c r="B30" s="48">
        <v>374</v>
      </c>
      <c r="C30" s="48" t="s">
        <v>46</v>
      </c>
      <c r="D30" s="48" t="s">
        <v>32</v>
      </c>
      <c r="E30" s="48">
        <v>140</v>
      </c>
      <c r="F30" s="48">
        <v>181</v>
      </c>
      <c r="G30" s="48">
        <v>127</v>
      </c>
      <c r="H30" s="48">
        <v>129</v>
      </c>
      <c r="I30" s="48"/>
      <c r="J30" s="48"/>
      <c r="K30" s="48"/>
      <c r="L30" s="48"/>
      <c r="M30" s="48"/>
      <c r="N30" s="48"/>
      <c r="O30" s="48">
        <v>194</v>
      </c>
      <c r="P30" s="48">
        <v>175</v>
      </c>
      <c r="Q30" s="48">
        <v>179</v>
      </c>
      <c r="R30" s="48">
        <v>144</v>
      </c>
      <c r="S30" s="48"/>
      <c r="T30" s="48"/>
      <c r="U30" s="48"/>
      <c r="V30" s="48"/>
      <c r="W30" s="48">
        <v>168</v>
      </c>
      <c r="X30" s="48">
        <v>160</v>
      </c>
      <c r="Y30" s="48"/>
      <c r="Z30" s="48"/>
      <c r="AA30" s="48"/>
      <c r="AB30" s="48"/>
      <c r="AC30" s="48"/>
      <c r="AD30" s="48">
        <v>201</v>
      </c>
      <c r="AE30" s="48"/>
      <c r="AF30" s="48"/>
      <c r="AG30" s="48">
        <v>185</v>
      </c>
      <c r="AH30" s="48"/>
      <c r="AI30" s="49">
        <f t="shared" si="0"/>
        <v>577</v>
      </c>
      <c r="AJ30" s="49">
        <f t="shared" si="1"/>
        <v>1020</v>
      </c>
      <c r="AK30" s="49">
        <f t="shared" si="2"/>
        <v>386</v>
      </c>
      <c r="AL30" s="49">
        <f t="shared" si="3"/>
        <v>1983</v>
      </c>
      <c r="AM30" s="49">
        <f t="shared" si="4"/>
        <v>12</v>
      </c>
      <c r="AN30" s="50">
        <f t="shared" si="5"/>
        <v>165.25</v>
      </c>
    </row>
    <row r="31" spans="1:40" ht="12.75">
      <c r="A31" s="49">
        <v>27</v>
      </c>
      <c r="B31" s="48">
        <v>1623</v>
      </c>
      <c r="C31" s="48" t="s">
        <v>41</v>
      </c>
      <c r="D31" s="48" t="s">
        <v>31</v>
      </c>
      <c r="E31" s="48"/>
      <c r="F31" s="48"/>
      <c r="G31" s="48"/>
      <c r="H31" s="48">
        <v>178</v>
      </c>
      <c r="I31" s="48">
        <v>160</v>
      </c>
      <c r="J31" s="48">
        <v>138</v>
      </c>
      <c r="K31" s="48"/>
      <c r="L31" s="48"/>
      <c r="M31" s="48"/>
      <c r="N31" s="48"/>
      <c r="O31" s="48">
        <v>148</v>
      </c>
      <c r="P31" s="48">
        <v>181</v>
      </c>
      <c r="Q31" s="48">
        <v>179</v>
      </c>
      <c r="R31" s="48">
        <v>160</v>
      </c>
      <c r="S31" s="48">
        <v>181</v>
      </c>
      <c r="T31" s="48">
        <v>181</v>
      </c>
      <c r="U31" s="48"/>
      <c r="V31" s="48"/>
      <c r="W31" s="48"/>
      <c r="X31" s="48"/>
      <c r="Y31" s="48"/>
      <c r="Z31" s="48"/>
      <c r="AA31" s="48">
        <v>191</v>
      </c>
      <c r="AB31" s="48">
        <v>142</v>
      </c>
      <c r="AC31" s="48">
        <v>134</v>
      </c>
      <c r="AD31" s="48">
        <v>154</v>
      </c>
      <c r="AE31" s="48"/>
      <c r="AF31" s="48"/>
      <c r="AG31" s="48">
        <v>160</v>
      </c>
      <c r="AH31" s="48">
        <v>175</v>
      </c>
      <c r="AI31" s="49">
        <f t="shared" si="0"/>
        <v>476</v>
      </c>
      <c r="AJ31" s="49">
        <f t="shared" si="1"/>
        <v>1030</v>
      </c>
      <c r="AK31" s="49">
        <f t="shared" si="2"/>
        <v>956</v>
      </c>
      <c r="AL31" s="49">
        <f t="shared" si="3"/>
        <v>2462</v>
      </c>
      <c r="AM31" s="49">
        <f t="shared" si="4"/>
        <v>15</v>
      </c>
      <c r="AN31" s="50">
        <f t="shared" si="5"/>
        <v>164.13333333333333</v>
      </c>
    </row>
    <row r="32" spans="1:40" ht="12.75">
      <c r="A32" s="49">
        <v>28</v>
      </c>
      <c r="B32" s="48">
        <v>2680</v>
      </c>
      <c r="C32" s="51" t="s">
        <v>55</v>
      </c>
      <c r="D32" s="48" t="s">
        <v>34</v>
      </c>
      <c r="E32" s="51">
        <v>187</v>
      </c>
      <c r="F32" s="51">
        <v>165</v>
      </c>
      <c r="G32" s="51">
        <v>145</v>
      </c>
      <c r="H32" s="51">
        <v>181</v>
      </c>
      <c r="I32" s="51">
        <v>185</v>
      </c>
      <c r="J32" s="51">
        <v>148</v>
      </c>
      <c r="K32" s="51">
        <v>169</v>
      </c>
      <c r="L32" s="51">
        <v>173</v>
      </c>
      <c r="M32" s="51">
        <v>171</v>
      </c>
      <c r="N32" s="51">
        <v>205</v>
      </c>
      <c r="O32" s="51"/>
      <c r="P32" s="51"/>
      <c r="Q32" s="51">
        <v>146</v>
      </c>
      <c r="R32" s="51">
        <v>167</v>
      </c>
      <c r="S32" s="51">
        <v>159</v>
      </c>
      <c r="T32" s="51">
        <v>133</v>
      </c>
      <c r="U32" s="51">
        <v>181</v>
      </c>
      <c r="V32" s="51">
        <v>178</v>
      </c>
      <c r="W32" s="51">
        <v>144</v>
      </c>
      <c r="X32" s="51">
        <v>167</v>
      </c>
      <c r="Y32" s="51"/>
      <c r="Z32" s="51"/>
      <c r="AA32" s="51"/>
      <c r="AB32" s="51"/>
      <c r="AC32" s="51">
        <v>120</v>
      </c>
      <c r="AD32" s="51">
        <v>154</v>
      </c>
      <c r="AE32" s="51"/>
      <c r="AF32" s="51"/>
      <c r="AG32" s="51">
        <v>165</v>
      </c>
      <c r="AH32" s="51">
        <v>150</v>
      </c>
      <c r="AI32" s="49">
        <f t="shared" si="0"/>
        <v>1729</v>
      </c>
      <c r="AJ32" s="49">
        <f t="shared" si="1"/>
        <v>1275</v>
      </c>
      <c r="AK32" s="49">
        <f t="shared" si="2"/>
        <v>589</v>
      </c>
      <c r="AL32" s="49">
        <f t="shared" si="3"/>
        <v>3593</v>
      </c>
      <c r="AM32" s="49">
        <f t="shared" si="4"/>
        <v>22</v>
      </c>
      <c r="AN32" s="50">
        <f t="shared" si="5"/>
        <v>163.3181818181818</v>
      </c>
    </row>
    <row r="33" spans="1:40" ht="12.75">
      <c r="A33" s="49">
        <v>29</v>
      </c>
      <c r="B33" s="48">
        <v>819</v>
      </c>
      <c r="C33" s="48" t="s">
        <v>64</v>
      </c>
      <c r="D33" s="48" t="s">
        <v>36</v>
      </c>
      <c r="E33" s="48"/>
      <c r="F33" s="48"/>
      <c r="G33" s="48">
        <v>165</v>
      </c>
      <c r="H33" s="48">
        <v>132</v>
      </c>
      <c r="I33" s="48">
        <v>164</v>
      </c>
      <c r="J33" s="48">
        <v>161</v>
      </c>
      <c r="K33" s="48"/>
      <c r="L33" s="48"/>
      <c r="M33" s="48">
        <v>135</v>
      </c>
      <c r="N33" s="48">
        <v>215</v>
      </c>
      <c r="O33" s="48">
        <v>156</v>
      </c>
      <c r="P33" s="48">
        <v>148</v>
      </c>
      <c r="Q33" s="48">
        <v>158</v>
      </c>
      <c r="R33" s="48">
        <v>177</v>
      </c>
      <c r="S33" s="48">
        <v>159</v>
      </c>
      <c r="T33" s="48">
        <v>145</v>
      </c>
      <c r="U33" s="48"/>
      <c r="V33" s="48"/>
      <c r="W33" s="48">
        <v>133</v>
      </c>
      <c r="X33" s="48">
        <v>200</v>
      </c>
      <c r="Y33" s="48">
        <v>149</v>
      </c>
      <c r="Z33" s="48">
        <v>139</v>
      </c>
      <c r="AA33" s="48"/>
      <c r="AB33" s="48"/>
      <c r="AC33" s="48">
        <v>148</v>
      </c>
      <c r="AD33" s="48">
        <v>193</v>
      </c>
      <c r="AE33" s="48">
        <v>176</v>
      </c>
      <c r="AF33" s="48">
        <v>196</v>
      </c>
      <c r="AG33" s="48">
        <v>198</v>
      </c>
      <c r="AH33" s="48">
        <v>145</v>
      </c>
      <c r="AI33" s="49">
        <f t="shared" si="0"/>
        <v>972</v>
      </c>
      <c r="AJ33" s="49">
        <f t="shared" si="1"/>
        <v>1276</v>
      </c>
      <c r="AK33" s="49">
        <f t="shared" si="2"/>
        <v>1344</v>
      </c>
      <c r="AL33" s="49">
        <f t="shared" si="3"/>
        <v>3592</v>
      </c>
      <c r="AM33" s="49">
        <f t="shared" si="4"/>
        <v>22</v>
      </c>
      <c r="AN33" s="50">
        <f t="shared" si="5"/>
        <v>163.27272727272728</v>
      </c>
    </row>
    <row r="34" spans="1:40" ht="12.75">
      <c r="A34" s="49">
        <v>30</v>
      </c>
      <c r="B34" s="48">
        <v>2412</v>
      </c>
      <c r="C34" s="48" t="s">
        <v>48</v>
      </c>
      <c r="D34" s="48" t="s">
        <v>33</v>
      </c>
      <c r="E34" s="48">
        <v>191</v>
      </c>
      <c r="F34" s="48">
        <v>154</v>
      </c>
      <c r="G34" s="48">
        <v>158</v>
      </c>
      <c r="H34" s="48">
        <v>162</v>
      </c>
      <c r="I34" s="48">
        <v>162</v>
      </c>
      <c r="J34" s="48">
        <v>178</v>
      </c>
      <c r="K34" s="48">
        <v>163</v>
      </c>
      <c r="L34" s="48">
        <v>167</v>
      </c>
      <c r="M34" s="48">
        <v>182</v>
      </c>
      <c r="N34" s="48">
        <v>149</v>
      </c>
      <c r="O34" s="48">
        <v>141</v>
      </c>
      <c r="P34" s="48">
        <v>169</v>
      </c>
      <c r="Q34" s="48"/>
      <c r="R34" s="48"/>
      <c r="S34" s="48"/>
      <c r="T34" s="48">
        <v>140</v>
      </c>
      <c r="U34" s="48"/>
      <c r="V34" s="48"/>
      <c r="W34" s="48">
        <v>179</v>
      </c>
      <c r="X34" s="48">
        <v>140</v>
      </c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1666</v>
      </c>
      <c r="AJ34" s="49">
        <f t="shared" si="1"/>
        <v>769</v>
      </c>
      <c r="AK34" s="49">
        <f t="shared" si="2"/>
        <v>0</v>
      </c>
      <c r="AL34" s="49">
        <f t="shared" si="3"/>
        <v>2435</v>
      </c>
      <c r="AM34" s="49">
        <f t="shared" si="4"/>
        <v>15</v>
      </c>
      <c r="AN34" s="50">
        <f t="shared" si="5"/>
        <v>162.33333333333334</v>
      </c>
    </row>
    <row r="35" spans="1:40" ht="12.75">
      <c r="A35" s="49">
        <v>31</v>
      </c>
      <c r="B35" s="48">
        <v>2116</v>
      </c>
      <c r="C35" s="48" t="s">
        <v>53</v>
      </c>
      <c r="D35" s="48" t="s">
        <v>34</v>
      </c>
      <c r="E35" s="48">
        <v>129</v>
      </c>
      <c r="F35" s="48">
        <v>161</v>
      </c>
      <c r="G35" s="48">
        <v>176</v>
      </c>
      <c r="H35" s="48">
        <v>186</v>
      </c>
      <c r="I35" s="48">
        <v>201</v>
      </c>
      <c r="J35" s="48">
        <v>167</v>
      </c>
      <c r="K35" s="48">
        <v>168</v>
      </c>
      <c r="L35" s="48">
        <v>162</v>
      </c>
      <c r="M35" s="48">
        <v>147</v>
      </c>
      <c r="N35" s="48">
        <v>125</v>
      </c>
      <c r="O35" s="48">
        <v>181</v>
      </c>
      <c r="P35" s="48">
        <v>169</v>
      </c>
      <c r="Q35" s="48">
        <v>159</v>
      </c>
      <c r="R35" s="48">
        <v>134</v>
      </c>
      <c r="S35" s="48"/>
      <c r="T35" s="48"/>
      <c r="U35" s="48">
        <v>148</v>
      </c>
      <c r="V35" s="48">
        <v>167</v>
      </c>
      <c r="W35" s="48"/>
      <c r="X35" s="48"/>
      <c r="Y35" s="48">
        <v>153</v>
      </c>
      <c r="Z35" s="48">
        <v>161</v>
      </c>
      <c r="AA35" s="48">
        <v>159</v>
      </c>
      <c r="AB35" s="48">
        <v>138</v>
      </c>
      <c r="AC35" s="48"/>
      <c r="AD35" s="48"/>
      <c r="AE35" s="48">
        <v>229</v>
      </c>
      <c r="AF35" s="48">
        <v>162</v>
      </c>
      <c r="AG35" s="48">
        <v>154</v>
      </c>
      <c r="AH35" s="48">
        <v>149</v>
      </c>
      <c r="AI35" s="49">
        <f t="shared" si="0"/>
        <v>1622</v>
      </c>
      <c r="AJ35" s="49">
        <f t="shared" si="1"/>
        <v>958</v>
      </c>
      <c r="AK35" s="49">
        <f t="shared" si="2"/>
        <v>1305</v>
      </c>
      <c r="AL35" s="49">
        <f t="shared" si="3"/>
        <v>3885</v>
      </c>
      <c r="AM35" s="49">
        <f t="shared" si="4"/>
        <v>24</v>
      </c>
      <c r="AN35" s="50">
        <f t="shared" si="5"/>
        <v>161.875</v>
      </c>
    </row>
    <row r="36" spans="1:40" ht="12.75">
      <c r="A36" s="49">
        <v>32</v>
      </c>
      <c r="B36" s="48">
        <v>1978</v>
      </c>
      <c r="C36" s="48" t="s">
        <v>65</v>
      </c>
      <c r="D36" s="48" t="s">
        <v>36</v>
      </c>
      <c r="E36" s="48">
        <v>114</v>
      </c>
      <c r="F36" s="48">
        <v>150</v>
      </c>
      <c r="G36" s="48">
        <v>175</v>
      </c>
      <c r="H36" s="48">
        <v>188</v>
      </c>
      <c r="I36" s="48"/>
      <c r="J36" s="48"/>
      <c r="K36" s="48">
        <v>189</v>
      </c>
      <c r="L36" s="48">
        <v>155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971</v>
      </c>
      <c r="AJ36" s="49">
        <f t="shared" si="1"/>
        <v>0</v>
      </c>
      <c r="AK36" s="49">
        <f t="shared" si="2"/>
        <v>0</v>
      </c>
      <c r="AL36" s="49">
        <f t="shared" si="3"/>
        <v>971</v>
      </c>
      <c r="AM36" s="49">
        <f t="shared" si="4"/>
        <v>6</v>
      </c>
      <c r="AN36" s="50">
        <f t="shared" si="5"/>
        <v>161.83333333333334</v>
      </c>
    </row>
    <row r="37" spans="1:40" ht="12.75">
      <c r="A37" s="49">
        <v>33</v>
      </c>
      <c r="B37" s="48">
        <v>894</v>
      </c>
      <c r="C37" s="48" t="s">
        <v>62</v>
      </c>
      <c r="D37" s="48" t="s">
        <v>36</v>
      </c>
      <c r="E37" s="48">
        <v>124</v>
      </c>
      <c r="F37" s="48">
        <v>161</v>
      </c>
      <c r="G37" s="48"/>
      <c r="H37" s="48"/>
      <c r="I37" s="48">
        <v>132</v>
      </c>
      <c r="J37" s="48">
        <v>151</v>
      </c>
      <c r="K37" s="48"/>
      <c r="L37" s="48"/>
      <c r="M37" s="48">
        <v>179</v>
      </c>
      <c r="N37" s="48">
        <v>215</v>
      </c>
      <c r="O37" s="48"/>
      <c r="P37" s="48"/>
      <c r="Q37" s="48">
        <v>161</v>
      </c>
      <c r="R37" s="48">
        <v>167</v>
      </c>
      <c r="S37" s="48">
        <v>154</v>
      </c>
      <c r="T37" s="48">
        <v>153</v>
      </c>
      <c r="U37" s="48">
        <v>206</v>
      </c>
      <c r="V37" s="48">
        <v>205</v>
      </c>
      <c r="W37" s="48">
        <v>152</v>
      </c>
      <c r="X37" s="48">
        <v>151</v>
      </c>
      <c r="Y37" s="48"/>
      <c r="Z37" s="48"/>
      <c r="AA37" s="48">
        <v>138</v>
      </c>
      <c r="AB37" s="48">
        <v>133</v>
      </c>
      <c r="AC37" s="48">
        <v>197</v>
      </c>
      <c r="AD37" s="48">
        <v>137</v>
      </c>
      <c r="AE37" s="48">
        <v>146</v>
      </c>
      <c r="AF37" s="48">
        <v>122</v>
      </c>
      <c r="AG37" s="48">
        <v>180</v>
      </c>
      <c r="AH37" s="48">
        <v>157</v>
      </c>
      <c r="AI37" s="49">
        <f t="shared" si="0"/>
        <v>962</v>
      </c>
      <c r="AJ37" s="49">
        <f t="shared" si="1"/>
        <v>1349</v>
      </c>
      <c r="AK37" s="49">
        <f t="shared" si="2"/>
        <v>1210</v>
      </c>
      <c r="AL37" s="49">
        <f t="shared" si="3"/>
        <v>3521</v>
      </c>
      <c r="AM37" s="49">
        <f t="shared" si="4"/>
        <v>22</v>
      </c>
      <c r="AN37" s="50">
        <f t="shared" si="5"/>
        <v>160.04545454545453</v>
      </c>
    </row>
    <row r="38" spans="1:40" ht="12.75">
      <c r="A38" s="49">
        <v>34</v>
      </c>
      <c r="B38" s="48">
        <v>932</v>
      </c>
      <c r="C38" s="48" t="s">
        <v>60</v>
      </c>
      <c r="D38" s="48" t="s">
        <v>35</v>
      </c>
      <c r="E38" s="48">
        <v>178</v>
      </c>
      <c r="F38" s="48">
        <v>131</v>
      </c>
      <c r="G38" s="48"/>
      <c r="H38" s="48"/>
      <c r="I38" s="48">
        <v>152</v>
      </c>
      <c r="J38" s="48">
        <v>102</v>
      </c>
      <c r="K38" s="48"/>
      <c r="L38" s="48"/>
      <c r="M38" s="48">
        <v>236</v>
      </c>
      <c r="N38" s="48">
        <v>161</v>
      </c>
      <c r="O38" s="48">
        <v>151</v>
      </c>
      <c r="P38" s="48">
        <v>159</v>
      </c>
      <c r="Q38" s="48"/>
      <c r="R38" s="48"/>
      <c r="S38" s="48">
        <v>154</v>
      </c>
      <c r="T38" s="48">
        <v>160</v>
      </c>
      <c r="U38" s="48">
        <v>164</v>
      </c>
      <c r="V38" s="48">
        <v>135</v>
      </c>
      <c r="W38" s="48">
        <v>187</v>
      </c>
      <c r="X38" s="48">
        <v>122</v>
      </c>
      <c r="Y38" s="48">
        <v>160</v>
      </c>
      <c r="Z38" s="48">
        <v>165</v>
      </c>
      <c r="AA38" s="48">
        <v>165</v>
      </c>
      <c r="AB38" s="48">
        <v>151</v>
      </c>
      <c r="AC38" s="48"/>
      <c r="AD38" s="48"/>
      <c r="AE38" s="48">
        <v>139</v>
      </c>
      <c r="AF38" s="48">
        <v>163</v>
      </c>
      <c r="AG38" s="48">
        <v>194</v>
      </c>
      <c r="AH38" s="48">
        <v>155</v>
      </c>
      <c r="AI38" s="49">
        <f t="shared" si="0"/>
        <v>960</v>
      </c>
      <c r="AJ38" s="49">
        <f t="shared" si="1"/>
        <v>1232</v>
      </c>
      <c r="AK38" s="49">
        <f t="shared" si="2"/>
        <v>1292</v>
      </c>
      <c r="AL38" s="49">
        <f t="shared" si="3"/>
        <v>3484</v>
      </c>
      <c r="AM38" s="49">
        <f t="shared" si="4"/>
        <v>22</v>
      </c>
      <c r="AN38" s="50">
        <f t="shared" si="5"/>
        <v>158.36363636363637</v>
      </c>
    </row>
    <row r="39" spans="1:40" ht="12.75">
      <c r="A39" s="49">
        <v>35</v>
      </c>
      <c r="B39" s="48">
        <v>1629</v>
      </c>
      <c r="C39" s="48" t="s">
        <v>54</v>
      </c>
      <c r="D39" s="48" t="s">
        <v>34</v>
      </c>
      <c r="E39" s="48">
        <v>152</v>
      </c>
      <c r="F39" s="48">
        <v>149</v>
      </c>
      <c r="G39" s="48">
        <v>133</v>
      </c>
      <c r="H39" s="48">
        <v>157</v>
      </c>
      <c r="I39" s="48"/>
      <c r="J39" s="48"/>
      <c r="K39" s="48">
        <v>149</v>
      </c>
      <c r="L39" s="48">
        <v>151</v>
      </c>
      <c r="M39" s="48">
        <v>204</v>
      </c>
      <c r="N39" s="48">
        <v>183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132</v>
      </c>
      <c r="AD39" s="48">
        <v>186</v>
      </c>
      <c r="AE39" s="48">
        <v>159</v>
      </c>
      <c r="AF39" s="48">
        <v>136</v>
      </c>
      <c r="AG39" s="48"/>
      <c r="AH39" s="48"/>
      <c r="AI39" s="49">
        <f t="shared" si="0"/>
        <v>1278</v>
      </c>
      <c r="AJ39" s="49">
        <f t="shared" si="1"/>
        <v>0</v>
      </c>
      <c r="AK39" s="49">
        <f t="shared" si="2"/>
        <v>613</v>
      </c>
      <c r="AL39" s="49">
        <f t="shared" si="3"/>
        <v>1891</v>
      </c>
      <c r="AM39" s="49">
        <f t="shared" si="4"/>
        <v>12</v>
      </c>
      <c r="AN39" s="50">
        <f t="shared" si="5"/>
        <v>157.58333333333334</v>
      </c>
    </row>
    <row r="40" spans="1:40" ht="12.75">
      <c r="A40" s="49">
        <v>36</v>
      </c>
      <c r="B40" s="48">
        <v>1268</v>
      </c>
      <c r="C40" s="48" t="s">
        <v>56</v>
      </c>
      <c r="D40" s="48" t="s">
        <v>34</v>
      </c>
      <c r="E40" s="48"/>
      <c r="F40" s="48"/>
      <c r="G40" s="48"/>
      <c r="H40" s="48"/>
      <c r="I40" s="48">
        <v>150</v>
      </c>
      <c r="J40" s="48">
        <v>144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294</v>
      </c>
      <c r="AJ40" s="49">
        <f t="shared" si="1"/>
        <v>0</v>
      </c>
      <c r="AK40" s="49">
        <f t="shared" si="2"/>
        <v>0</v>
      </c>
      <c r="AL40" s="49">
        <f t="shared" si="3"/>
        <v>294</v>
      </c>
      <c r="AM40" s="49">
        <f t="shared" si="4"/>
        <v>2</v>
      </c>
      <c r="AN40" s="50">
        <f t="shared" si="5"/>
        <v>147</v>
      </c>
    </row>
    <row r="41" spans="1:40" s="54" customFormat="1" ht="12.75">
      <c r="A41" s="49">
        <v>37</v>
      </c>
      <c r="B41" s="48">
        <v>3098</v>
      </c>
      <c r="C41" s="48" t="s">
        <v>73</v>
      </c>
      <c r="D41" s="48" t="s">
        <v>33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145</v>
      </c>
      <c r="AD41" s="48">
        <v>111</v>
      </c>
      <c r="AE41" s="48"/>
      <c r="AF41" s="48"/>
      <c r="AG41" s="48">
        <v>158</v>
      </c>
      <c r="AH41" s="48">
        <v>158</v>
      </c>
      <c r="AI41" s="49">
        <f t="shared" si="0"/>
        <v>0</v>
      </c>
      <c r="AJ41" s="49">
        <f t="shared" si="1"/>
        <v>0</v>
      </c>
      <c r="AK41" s="49">
        <f t="shared" si="2"/>
        <v>572</v>
      </c>
      <c r="AL41" s="49">
        <f t="shared" si="3"/>
        <v>572</v>
      </c>
      <c r="AM41" s="49">
        <f t="shared" si="4"/>
        <v>4</v>
      </c>
      <c r="AN41" s="50">
        <f t="shared" si="5"/>
        <v>143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2012-03-13T12:08:31Z</cp:lastPrinted>
  <dcterms:created xsi:type="dcterms:W3CDTF">1999-10-03T14:06:37Z</dcterms:created>
  <dcterms:modified xsi:type="dcterms:W3CDTF">2012-03-16T12:43:52Z</dcterms:modified>
  <cp:category/>
  <cp:version/>
  <cp:contentType/>
  <cp:contentStatus/>
</cp:coreProperties>
</file>